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ontariodairies.sharepoint.com/sites/ODCdocs/Shared Documents/General/Membership/2022-2023/Members/"/>
    </mc:Choice>
  </mc:AlternateContent>
  <xr:revisionPtr revIDLastSave="1" documentId="8_{20370869-7225-46D3-AD5C-33E624D0F7B4}" xr6:coauthVersionLast="47" xr6:coauthVersionMax="47" xr10:uidLastSave="{0250F0B5-1387-498F-91B0-27C4E39B996A}"/>
  <bookViews>
    <workbookView xWindow="-98" yWindow="-98" windowWidth="19396" windowHeight="10395" xr2:uid="{9F34FED1-D755-44C1-8653-0291E2FCC07D}"/>
  </bookViews>
  <sheets>
    <sheet name="ODC Membership Form" sheetId="2" r:id="rId1"/>
  </sheets>
  <definedNames>
    <definedName name="ExclusiveNonBovine">'ODC Membership Form'!$G$16</definedName>
    <definedName name="FirstTimeMember">'ODC Membership Form'!$G$13</definedName>
    <definedName name="NonBovine">'ODC Membership Form'!$G$15</definedName>
    <definedName name="PurchaseDFO">'ODC Membership Form'!$G$14</definedName>
    <definedName name="Sales">'ODC Membership Form'!$G$22</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6" i="2" l="1"/>
  <c r="G39" i="2" l="1"/>
  <c r="G21" i="2"/>
  <c r="G34" i="2"/>
  <c r="G35" i="2" s="1"/>
  <c r="C33" i="2"/>
  <c r="G33" i="2" s="1"/>
  <c r="C32" i="2"/>
  <c r="G32" i="2" s="1"/>
  <c r="C31" i="2"/>
  <c r="G31" i="2" s="1"/>
  <c r="C30" i="2"/>
  <c r="G30" i="2" s="1"/>
  <c r="C29" i="2"/>
  <c r="G29" i="2" s="1"/>
  <c r="G28" i="2"/>
  <c r="C28" i="2"/>
  <c r="C27" i="2"/>
  <c r="G27" i="2" s="1"/>
  <c r="D26" i="2"/>
  <c r="G26" i="2" s="1"/>
  <c r="G37" i="2" l="1"/>
  <c r="D27" i="2"/>
  <c r="D28" i="2" s="1"/>
  <c r="D29" i="2" s="1"/>
  <c r="D30" i="2" s="1"/>
  <c r="D31" i="2" s="1"/>
  <c r="D32" i="2" s="1"/>
  <c r="D33" i="2" s="1"/>
  <c r="G40" i="2" l="1"/>
  <c r="G41" i="2" l="1"/>
  <c r="G42" i="2" s="1"/>
</calcChain>
</file>

<file path=xl/sharedStrings.xml><?xml version="1.0" encoding="utf-8"?>
<sst xmlns="http://schemas.openxmlformats.org/spreadsheetml/2006/main" count="41" uniqueCount="41">
  <si>
    <t>MEMBERSHIP FEES</t>
  </si>
  <si>
    <t>Annual Fee ($)</t>
  </si>
  <si>
    <t>*Only applicable to companies that do NOT purchase milk from DFO</t>
  </si>
  <si>
    <t>Sub-Total A</t>
  </si>
  <si>
    <t>Sub-Total B</t>
  </si>
  <si>
    <t>Registration No. 10779 7508 RT</t>
  </si>
  <si>
    <t>Total</t>
  </si>
  <si>
    <t>Address:</t>
  </si>
  <si>
    <t>Tel:</t>
  </si>
  <si>
    <t>Annual Dairy Product Sales</t>
  </si>
  <si>
    <t>Minimum Fee</t>
  </si>
  <si>
    <t>Fees</t>
  </si>
  <si>
    <t>Main Contact</t>
  </si>
  <si>
    <t xml:space="preserve">       Company:</t>
  </si>
  <si>
    <t>ONTARIO DAIRY COUNCIL</t>
  </si>
  <si>
    <t>6537 Mississauga Road, Unit B  Mississauga, ON L5N 1A6</t>
  </si>
  <si>
    <t>905.542.3620 or 866.542.3620 info@ontariodairies.ca</t>
  </si>
  <si>
    <t>Email:</t>
  </si>
  <si>
    <t>Total Fees</t>
  </si>
  <si>
    <t>13% HST</t>
  </si>
  <si>
    <r>
      <t xml:space="preserve">Less Discount*     </t>
    </r>
    <r>
      <rPr>
        <i/>
        <sz val="10"/>
        <color rgb="FF000000"/>
        <rFont val="Arial"/>
        <family val="2"/>
      </rPr>
      <t xml:space="preserve"> </t>
    </r>
    <r>
      <rPr>
        <i/>
        <sz val="8.5"/>
        <color rgb="FF000000"/>
        <rFont val="Arial"/>
        <family val="2"/>
      </rPr>
      <t>(if applicable)</t>
    </r>
  </si>
  <si>
    <t>Cents/$1,000 Sales</t>
  </si>
  <si>
    <t>Maximum Fee at Upper End</t>
  </si>
  <si>
    <t>Title:</t>
  </si>
  <si>
    <t>PLEASE COMPLETE AND RETURN THIS FORM WITH PAYMENT</t>
  </si>
  <si>
    <t>* Does NOT apply to minimum fee noted above.</t>
  </si>
  <si>
    <t>Website:</t>
  </si>
  <si>
    <t>All information provided to ODC is treated as strictly confidential</t>
  </si>
  <si>
    <t>Dairy Processors manufacturing  products with non-bovine milk</t>
  </si>
  <si>
    <t>MEMBERSHIP APPLICATION</t>
  </si>
  <si>
    <t>Application is hereby made for membership in Ontario Dairy Council. The applicant agrees to subscribe to the ODC by-law, promote ODC's stated objectives within the industry, and keep their membership fees up-to-date.  Annual fees cover April 1- March 31. Fees are subject change annually.</t>
  </si>
  <si>
    <t>A - All Dairy Product Manufacturers</t>
  </si>
  <si>
    <t>First year introductory offer for dairies operating within first 5 years of business (based on plant licence issuance), with less than 10 employees, and with sales under $1,927,000</t>
  </si>
  <si>
    <t>B – Dairy Product Manufacturers Processing Bovine Milk</t>
  </si>
  <si>
    <t>C – Dairy Product Manufacturers Processing Non-Bovine Milk</t>
  </si>
  <si>
    <t>Sub-Total C</t>
  </si>
  <si>
    <t>Do you purchase milk from Dairy Farmers of Ontario?</t>
  </si>
  <si>
    <t>Do you manufacture products using non-bovine milk? (sheep, goat, buffalo, etc.)</t>
  </si>
  <si>
    <t>Do you manufacture products ONLY using non-bovine milk?</t>
  </si>
  <si>
    <t>Are you a first time Member?</t>
  </si>
  <si>
    <r>
      <t xml:space="preserve">Fees are calculated on </t>
    </r>
    <r>
      <rPr>
        <b/>
        <sz val="8"/>
        <color rgb="FF000000"/>
        <rFont val="Arial"/>
        <family val="2"/>
      </rPr>
      <t>Total Dollar Sales</t>
    </r>
    <r>
      <rPr>
        <sz val="8"/>
        <color rgb="FF000000"/>
        <rFont val="Arial"/>
        <family val="2"/>
      </rPr>
      <t xml:space="preserve"> of all dairy and related products processed in Ontario during the previous year according to the schedule below. Enter Annual Sales(based on 2021 dairy product sales) in the yellow box to the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</si>
</sst>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quot;$&quot;#,##0.00000;[Red]\-&quot;$&quot;#,##0.00000"/>
    <numFmt numFmtId="166" formatCode="&quot;$&quot;#,##0.00"/>
    <numFmt numFmtId="167" formatCode="&quot;$&quot;#,##0"/>
    <numFmt numFmtId="168" formatCode="_-&quot;$&quot;* #,##0_-;\-&quot;$&quot;* #,##0_-;_-&quot;$&quot;* &quot;-&quot;??_-;_-@_-"/>
    <numFmt numFmtId="169" formatCode="&quot;$&quot;#,##0.000;[Red]\-&quot;$&quot;#,##0.000"/>
  </numFmts>
  <fonts count="34" x14ac:knownFonts="1">
    <font>
      <sz val="11"/>
      <color theme="1"/>
      <name val="Calibri"/>
      <family val="2"/>
      <scheme val="minor"/>
    </font>
    <font>
      <sz val="11"/>
      <color theme="1"/>
      <name val="Calibri"/>
      <family val="2"/>
      <scheme val="minor"/>
    </font>
    <font>
      <b/>
      <sz val="10"/>
      <color theme="1"/>
      <name val="Arial"/>
      <family val="2"/>
    </font>
    <font>
      <b/>
      <sz val="10"/>
      <color rgb="FF000000"/>
      <name val="Arial"/>
      <family val="2"/>
    </font>
    <font>
      <sz val="10"/>
      <color theme="1"/>
      <name val="Arial"/>
      <family val="2"/>
    </font>
    <font>
      <sz val="9.5"/>
      <color theme="1"/>
      <name val="Arial"/>
      <family val="2"/>
    </font>
    <font>
      <b/>
      <sz val="11"/>
      <color theme="1"/>
      <name val="Arial"/>
      <family val="2"/>
    </font>
    <font>
      <i/>
      <sz val="10"/>
      <color rgb="FF000000"/>
      <name val="Arial"/>
      <family val="2"/>
    </font>
    <font>
      <i/>
      <sz val="10"/>
      <color theme="1"/>
      <name val="Arial"/>
      <family val="2"/>
    </font>
    <font>
      <b/>
      <sz val="9"/>
      <color rgb="FF000000"/>
      <name val="Arial"/>
      <family val="2"/>
    </font>
    <font>
      <i/>
      <sz val="8"/>
      <color theme="1"/>
      <name val="Arial"/>
      <family val="2"/>
    </font>
    <font>
      <i/>
      <sz val="9"/>
      <color rgb="FF000000"/>
      <name val="Arial"/>
      <family val="2"/>
    </font>
    <font>
      <i/>
      <sz val="8.5"/>
      <color rgb="FF000000"/>
      <name val="Arial"/>
      <family val="2"/>
    </font>
    <font>
      <i/>
      <sz val="9.5"/>
      <color rgb="FF000000"/>
      <name val="Arial"/>
      <family val="2"/>
    </font>
    <font>
      <i/>
      <sz val="9"/>
      <color theme="1"/>
      <name val="Arial"/>
      <family val="2"/>
    </font>
    <font>
      <sz val="9.5"/>
      <color theme="4" tint="-0.249977111117893"/>
      <name val="Arial"/>
      <family val="2"/>
    </font>
    <font>
      <b/>
      <sz val="11"/>
      <color rgb="FFFF0000"/>
      <name val="Calibri"/>
      <family val="2"/>
      <scheme val="minor"/>
    </font>
    <font>
      <sz val="10"/>
      <color theme="1"/>
      <name val="Calibri"/>
      <family val="2"/>
      <scheme val="minor"/>
    </font>
    <font>
      <sz val="9"/>
      <color theme="1"/>
      <name val="Calibri"/>
      <family val="2"/>
      <scheme val="minor"/>
    </font>
    <font>
      <b/>
      <sz val="22"/>
      <color rgb="FF0070C0"/>
      <name val="Calibri"/>
      <family val="2"/>
      <scheme val="minor"/>
    </font>
    <font>
      <b/>
      <sz val="14"/>
      <color rgb="FF002060"/>
      <name val="Calibri"/>
      <family val="2"/>
      <scheme val="minor"/>
    </font>
    <font>
      <sz val="8"/>
      <color rgb="FF000000"/>
      <name val="Arial"/>
      <family val="2"/>
    </font>
    <font>
      <b/>
      <sz val="8"/>
      <color rgb="FF000000"/>
      <name val="Arial"/>
      <family val="2"/>
    </font>
    <font>
      <i/>
      <sz val="8"/>
      <color rgb="FF000000"/>
      <name val="Arial"/>
      <family val="2"/>
    </font>
    <font>
      <b/>
      <sz val="9.5"/>
      <color rgb="FF000000"/>
      <name val="Arial"/>
      <family val="2"/>
    </font>
    <font>
      <u/>
      <sz val="11"/>
      <color theme="10"/>
      <name val="Calibri"/>
      <family val="2"/>
      <scheme val="minor"/>
    </font>
    <font>
      <u/>
      <sz val="9"/>
      <color theme="10"/>
      <name val="Calibri"/>
      <family val="2"/>
      <scheme val="minor"/>
    </font>
    <font>
      <sz val="8"/>
      <color theme="1"/>
      <name val="Calibri"/>
      <family val="2"/>
      <scheme val="minor"/>
    </font>
    <font>
      <sz val="7"/>
      <color rgb="FF000000"/>
      <name val="Arial"/>
      <family val="2"/>
    </font>
    <font>
      <sz val="11"/>
      <name val="Calibri"/>
      <family val="2"/>
      <scheme val="minor"/>
    </font>
    <font>
      <sz val="10"/>
      <color theme="4" tint="-0.249977111117893"/>
      <name val="Arial"/>
      <family val="2"/>
    </font>
    <font>
      <sz val="12"/>
      <color theme="1"/>
      <name val="Calibri"/>
      <family val="2"/>
      <scheme val="minor"/>
    </font>
    <font>
      <sz val="8"/>
      <color rgb="FF000000"/>
      <name val="Segoe UI"/>
      <family val="2"/>
    </font>
    <font>
      <sz val="11"/>
      <color rgb="FFFF000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rgb="FFF2DBDB"/>
        <bgColor indexed="64"/>
      </patternFill>
    </fill>
    <fill>
      <patternFill patternType="solid">
        <fgColor rgb="FFFFFF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112">
    <xf numFmtId="0" fontId="0" fillId="0" borderId="0" xfId="0"/>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12" xfId="0" applyFont="1" applyBorder="1" applyAlignment="1">
      <alignment vertical="center" wrapText="1"/>
    </xf>
    <xf numFmtId="0" fontId="3" fillId="3" borderId="6" xfId="0" applyFont="1" applyFill="1" applyBorder="1" applyAlignment="1">
      <alignment horizontal="right" vertical="center" wrapText="1"/>
    </xf>
    <xf numFmtId="164" fontId="0" fillId="0" borderId="0" xfId="1" applyFont="1"/>
    <xf numFmtId="165" fontId="0" fillId="0" borderId="0" xfId="0" applyNumberFormat="1"/>
    <xf numFmtId="0" fontId="0" fillId="0" borderId="0" xfId="0" applyBorder="1" applyAlignment="1">
      <alignment horizontal="right"/>
    </xf>
    <xf numFmtId="167" fontId="5" fillId="0" borderId="6" xfId="0" applyNumberFormat="1" applyFont="1" applyBorder="1" applyAlignment="1">
      <alignment vertical="center" wrapText="1"/>
    </xf>
    <xf numFmtId="167" fontId="5" fillId="0" borderId="3" xfId="1" applyNumberFormat="1" applyFont="1" applyBorder="1" applyAlignment="1">
      <alignment horizontal="center" vertical="center" wrapText="1"/>
    </xf>
    <xf numFmtId="167" fontId="4" fillId="0" borderId="1" xfId="1" applyNumberFormat="1" applyFont="1" applyBorder="1" applyAlignment="1">
      <alignment horizontal="center" vertical="center" wrapText="1"/>
    </xf>
    <xf numFmtId="166" fontId="5" fillId="3" borderId="6" xfId="1" applyNumberFormat="1" applyFont="1" applyFill="1" applyBorder="1" applyAlignment="1">
      <alignment horizontal="right" vertical="center" wrapText="1"/>
    </xf>
    <xf numFmtId="166" fontId="5" fillId="3" borderId="6" xfId="1" applyNumberFormat="1" applyFont="1" applyFill="1" applyBorder="1" applyAlignment="1">
      <alignment vertical="center" wrapText="1"/>
    </xf>
    <xf numFmtId="168" fontId="5" fillId="0" borderId="13" xfId="1" applyNumberFormat="1" applyFont="1" applyBorder="1" applyAlignment="1">
      <alignment vertical="center" wrapText="1"/>
    </xf>
    <xf numFmtId="168" fontId="15" fillId="0" borderId="6" xfId="1" applyNumberFormat="1" applyFont="1" applyBorder="1" applyAlignment="1">
      <alignment vertical="center" wrapText="1"/>
    </xf>
    <xf numFmtId="166" fontId="0" fillId="0" borderId="0" xfId="0" applyNumberFormat="1"/>
    <xf numFmtId="0" fontId="17" fillId="0" borderId="0" xfId="0" applyFont="1" applyAlignment="1">
      <alignment horizontal="right"/>
    </xf>
    <xf numFmtId="0" fontId="24" fillId="3" borderId="6" xfId="0" applyFont="1" applyFill="1" applyBorder="1" applyAlignment="1">
      <alignment horizontal="right" vertical="center" wrapText="1"/>
    </xf>
    <xf numFmtId="166" fontId="13" fillId="3" borderId="6" xfId="1" applyNumberFormat="1" applyFont="1" applyFill="1" applyBorder="1" applyAlignment="1">
      <alignment horizontal="right" vertical="center" wrapText="1"/>
    </xf>
    <xf numFmtId="166" fontId="5" fillId="3" borderId="1" xfId="1" applyNumberFormat="1" applyFont="1" applyFill="1" applyBorder="1" applyAlignment="1" applyProtection="1">
      <alignment vertical="center" wrapText="1"/>
    </xf>
    <xf numFmtId="0" fontId="0" fillId="0" borderId="0" xfId="0" applyBorder="1" applyAlignment="1"/>
    <xf numFmtId="0" fontId="26" fillId="0" borderId="0" xfId="3" applyFont="1" applyBorder="1" applyAlignment="1">
      <alignment horizontal="left"/>
    </xf>
    <xf numFmtId="0" fontId="18" fillId="0" borderId="0" xfId="0" applyFont="1" applyBorder="1" applyAlignment="1">
      <alignment horizontal="left"/>
    </xf>
    <xf numFmtId="0" fontId="0" fillId="0" borderId="0" xfId="0" applyBorder="1"/>
    <xf numFmtId="164" fontId="3" fillId="3" borderId="21" xfId="1" applyFont="1" applyFill="1" applyBorder="1" applyAlignment="1">
      <alignment horizontal="center" vertical="center" wrapText="1"/>
    </xf>
    <xf numFmtId="0" fontId="28" fillId="0" borderId="0" xfId="0" applyFont="1" applyAlignment="1">
      <alignment vertical="center"/>
    </xf>
    <xf numFmtId="9" fontId="18" fillId="0" borderId="0" xfId="2" applyFont="1" applyBorder="1" applyAlignment="1"/>
    <xf numFmtId="0" fontId="0" fillId="0" borderId="20" xfId="0" applyBorder="1" applyAlignment="1"/>
    <xf numFmtId="0" fontId="0" fillId="0" borderId="25" xfId="0" applyBorder="1" applyAlignment="1">
      <alignment horizontal="right"/>
    </xf>
    <xf numFmtId="0" fontId="18" fillId="4" borderId="22" xfId="0" applyFont="1" applyFill="1" applyBorder="1" applyAlignment="1"/>
    <xf numFmtId="0" fontId="4" fillId="0" borderId="1" xfId="0" applyFont="1" applyBorder="1" applyAlignment="1">
      <alignment horizontal="right" vertical="center" wrapText="1"/>
    </xf>
    <xf numFmtId="0" fontId="14" fillId="0" borderId="1" xfId="0" applyFont="1" applyBorder="1" applyAlignment="1">
      <alignment vertical="center" wrapText="1"/>
    </xf>
    <xf numFmtId="164" fontId="23" fillId="3" borderId="28" xfId="1" applyFont="1" applyFill="1" applyBorder="1" applyAlignment="1">
      <alignment horizontal="center" vertical="center" wrapText="1"/>
    </xf>
    <xf numFmtId="169" fontId="15" fillId="0" borderId="3" xfId="0" applyNumberFormat="1" applyFont="1" applyBorder="1" applyAlignment="1">
      <alignment vertical="center" wrapText="1"/>
    </xf>
    <xf numFmtId="0" fontId="24" fillId="0" borderId="27" xfId="0" applyFont="1" applyFill="1" applyBorder="1" applyAlignment="1">
      <alignment horizontal="right" vertical="center" wrapText="1"/>
    </xf>
    <xf numFmtId="164" fontId="30" fillId="0" borderId="15" xfId="1" applyFont="1" applyBorder="1" applyAlignment="1">
      <alignment vertical="center" wrapText="1"/>
    </xf>
    <xf numFmtId="166" fontId="5" fillId="3" borderId="4" xfId="1" applyNumberFormat="1" applyFont="1" applyFill="1" applyBorder="1" applyAlignment="1" applyProtection="1">
      <alignment vertical="center" wrapText="1"/>
    </xf>
    <xf numFmtId="0" fontId="24" fillId="3" borderId="1" xfId="0" applyFont="1" applyFill="1" applyBorder="1" applyAlignment="1">
      <alignment horizontal="right" vertical="center" wrapText="1"/>
    </xf>
    <xf numFmtId="0" fontId="0" fillId="4" borderId="0" xfId="0" applyFill="1" applyBorder="1" applyAlignment="1"/>
    <xf numFmtId="0" fontId="33" fillId="0" borderId="0" xfId="0" applyFont="1"/>
    <xf numFmtId="0" fontId="18" fillId="0" borderId="22" xfId="0" applyFont="1" applyFill="1" applyBorder="1" applyAlignment="1"/>
    <xf numFmtId="0" fontId="0" fillId="0" borderId="0" xfId="0" applyFill="1"/>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0" fillId="4" borderId="17" xfId="0" applyFill="1" applyBorder="1" applyAlignment="1">
      <alignment horizontal="center"/>
    </xf>
    <xf numFmtId="0" fontId="0" fillId="4" borderId="22" xfId="0" applyFill="1" applyBorder="1" applyAlignment="1">
      <alignment horizontal="center"/>
    </xf>
    <xf numFmtId="0" fontId="6" fillId="3" borderId="20"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21" fillId="3" borderId="25" xfId="0" applyFont="1" applyFill="1" applyBorder="1" applyAlignment="1">
      <alignment vertical="center" wrapText="1"/>
    </xf>
    <xf numFmtId="0" fontId="21" fillId="3" borderId="0" xfId="0" applyFont="1" applyFill="1" applyBorder="1" applyAlignment="1">
      <alignment vertical="center" wrapText="1"/>
    </xf>
    <xf numFmtId="0" fontId="21" fillId="3" borderId="8" xfId="0" applyFont="1" applyFill="1" applyBorder="1" applyAlignment="1">
      <alignment vertical="center" wrapText="1"/>
    </xf>
    <xf numFmtId="0" fontId="26" fillId="4" borderId="0" xfId="3" applyFont="1" applyFill="1" applyBorder="1" applyAlignment="1">
      <alignment horizontal="left"/>
    </xf>
    <xf numFmtId="0" fontId="18" fillId="4" borderId="0" xfId="0" applyFont="1" applyFill="1" applyBorder="1" applyAlignment="1">
      <alignment horizontal="left"/>
    </xf>
    <xf numFmtId="0" fontId="31" fillId="4" borderId="0" xfId="0" applyFont="1" applyFill="1" applyBorder="1" applyAlignment="1">
      <alignment horizontal="left" vertical="center"/>
    </xf>
    <xf numFmtId="0" fontId="31" fillId="4" borderId="0" xfId="0" applyFont="1" applyFill="1" applyAlignment="1">
      <alignment horizontal="left" vertical="center"/>
    </xf>
    <xf numFmtId="0" fontId="17" fillId="0" borderId="0" xfId="0" applyFont="1" applyAlignment="1">
      <alignment horizontal="right"/>
    </xf>
    <xf numFmtId="0" fontId="20" fillId="0" borderId="0" xfId="0" applyFont="1" applyAlignment="1">
      <alignment horizontal="right"/>
    </xf>
    <xf numFmtId="0" fontId="29" fillId="4" borderId="23" xfId="0" applyFont="1" applyFill="1" applyBorder="1" applyAlignment="1">
      <alignment horizontal="center"/>
    </xf>
    <xf numFmtId="0" fontId="29" fillId="4" borderId="24" xfId="0" applyFont="1" applyFill="1" applyBorder="1" applyAlignment="1">
      <alignment horizontal="center"/>
    </xf>
    <xf numFmtId="0" fontId="27" fillId="0" borderId="0" xfId="0" applyFont="1" applyAlignment="1">
      <alignment horizontal="left" vertical="center" wrapText="1"/>
    </xf>
    <xf numFmtId="0" fontId="19" fillId="0" borderId="0" xfId="0" applyFont="1" applyAlignment="1">
      <alignment horizontal="left"/>
    </xf>
    <xf numFmtId="0" fontId="16" fillId="0" borderId="0" xfId="0" applyFont="1" applyAlignment="1">
      <alignment horizontal="left"/>
    </xf>
    <xf numFmtId="0" fontId="27" fillId="0" borderId="0" xfId="0" applyFont="1" applyBorder="1" applyAlignment="1">
      <alignment horizontal="left"/>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4" xfId="0" applyFont="1" applyBorder="1" applyAlignment="1">
      <alignment horizontal="right" vertical="center" wrapText="1"/>
    </xf>
    <xf numFmtId="167" fontId="5" fillId="0" borderId="15" xfId="0" applyNumberFormat="1" applyFont="1" applyBorder="1" applyAlignment="1">
      <alignment horizontal="center" vertical="center" wrapText="1"/>
    </xf>
    <xf numFmtId="167" fontId="5" fillId="0" borderId="4" xfId="0" applyNumberFormat="1" applyFont="1" applyBorder="1" applyAlignment="1">
      <alignment horizontal="center"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10" fillId="0" borderId="9" xfId="0" applyFont="1" applyBorder="1" applyAlignment="1">
      <alignment horizontal="right" vertical="center" wrapText="1"/>
    </xf>
    <xf numFmtId="0" fontId="10" fillId="0" borderId="10" xfId="0" applyFont="1" applyBorder="1" applyAlignment="1">
      <alignment horizontal="right" vertical="center" wrapText="1"/>
    </xf>
    <xf numFmtId="0" fontId="10" fillId="0" borderId="5"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6" xfId="0" applyFont="1" applyBorder="1" applyAlignment="1">
      <alignment horizontal="right" vertical="center" wrapText="1"/>
    </xf>
    <xf numFmtId="0" fontId="8" fillId="0" borderId="13" xfId="0" applyFont="1" applyBorder="1" applyAlignment="1">
      <alignment horizontal="right" vertical="center" wrapText="1"/>
    </xf>
    <xf numFmtId="0" fontId="8" fillId="0" borderId="6" xfId="0" applyFont="1" applyBorder="1" applyAlignment="1">
      <alignment horizontal="right" vertical="center" wrapText="1"/>
    </xf>
    <xf numFmtId="0" fontId="8" fillId="0" borderId="16" xfId="0" applyFont="1" applyBorder="1" applyAlignment="1">
      <alignment horizontal="right" vertical="center" wrapText="1"/>
    </xf>
    <xf numFmtId="0" fontId="8" fillId="0" borderId="4" xfId="0" applyFont="1" applyBorder="1" applyAlignment="1">
      <alignment horizontal="righ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164" fontId="2" fillId="4" borderId="7" xfId="1" applyFont="1" applyFill="1" applyBorder="1" applyAlignment="1">
      <alignment horizontal="center" vertical="center" wrapText="1"/>
    </xf>
    <xf numFmtId="9" fontId="5" fillId="3" borderId="2" xfId="2" applyFont="1" applyFill="1" applyBorder="1" applyAlignment="1" applyProtection="1">
      <alignment vertical="center" wrapText="1"/>
    </xf>
    <xf numFmtId="0" fontId="0" fillId="0" borderId="3" xfId="0" applyBorder="1" applyAlignment="1">
      <alignment vertical="center" wrapText="1"/>
    </xf>
    <xf numFmtId="164" fontId="2" fillId="2" borderId="14" xfId="1" applyFont="1" applyFill="1" applyBorder="1" applyAlignment="1">
      <alignment horizontal="center" vertical="center" wrapText="1"/>
    </xf>
    <xf numFmtId="164" fontId="2" fillId="2" borderId="7" xfId="1" applyFont="1" applyFill="1" applyBorder="1" applyAlignment="1">
      <alignment horizontal="center" vertic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21" fillId="2" borderId="12" xfId="0" applyFont="1" applyFill="1" applyBorder="1" applyAlignment="1">
      <alignment vertical="center" wrapText="1"/>
    </xf>
    <xf numFmtId="0" fontId="21" fillId="2" borderId="13" xfId="0" applyFont="1" applyFill="1" applyBorder="1" applyAlignment="1">
      <alignment vertical="center" wrapText="1"/>
    </xf>
    <xf numFmtId="0" fontId="21" fillId="2" borderId="6" xfId="0" applyFont="1" applyFill="1" applyBorder="1" applyAlignment="1">
      <alignmen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15" xfId="0" applyFont="1" applyBorder="1" applyAlignment="1">
      <alignment vertical="center" wrapText="1"/>
    </xf>
    <xf numFmtId="0" fontId="5" fillId="0" borderId="4" xfId="0" applyFont="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G$13" noThreeD="1"/>
</file>

<file path=xl/ctrlProps/ctrlProp2.xml><?xml version="1.0" encoding="utf-8"?>
<formControlPr xmlns="http://schemas.microsoft.com/office/spreadsheetml/2009/9/main" objectType="CheckBox" fmlaLink="$G$14" lockText="1" noThreeD="1"/>
</file>

<file path=xl/ctrlProps/ctrlProp3.xml><?xml version="1.0" encoding="utf-8"?>
<formControlPr xmlns="http://schemas.microsoft.com/office/spreadsheetml/2009/9/main" objectType="CheckBox" fmlaLink="$G$15" noThreeD="1"/>
</file>

<file path=xl/ctrlProps/ctrlProp4.xml><?xml version="1.0" encoding="utf-8"?>
<formControlPr xmlns="http://schemas.microsoft.com/office/spreadsheetml/2009/9/main" objectType="CheckBox" fmlaLink="$G$16"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244592</xdr:colOff>
      <xdr:row>0</xdr:row>
      <xdr:rowOff>0</xdr:rowOff>
    </xdr:from>
    <xdr:to>
      <xdr:col>1</xdr:col>
      <xdr:colOff>630296</xdr:colOff>
      <xdr:row>4</xdr:row>
      <xdr:rowOff>20575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592" y="0"/>
          <a:ext cx="1237074" cy="730340"/>
        </a:xfrm>
        <a:prstGeom prst="rect">
          <a:avLst/>
        </a:prstGeom>
      </xdr:spPr>
    </xdr:pic>
    <xdr:clientData/>
  </xdr:twoCellAnchor>
  <xdr:twoCellAnchor editAs="oneCell">
    <xdr:from>
      <xdr:col>0</xdr:col>
      <xdr:colOff>230481</xdr:colOff>
      <xdr:row>0</xdr:row>
      <xdr:rowOff>47037</xdr:rowOff>
    </xdr:from>
    <xdr:to>
      <xdr:col>1</xdr:col>
      <xdr:colOff>629837</xdr:colOff>
      <xdr:row>4</xdr:row>
      <xdr:rowOff>57452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481" y="47037"/>
          <a:ext cx="1237074" cy="73034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5</xdr:col>
          <xdr:colOff>962025</xdr:colOff>
          <xdr:row>12</xdr:row>
          <xdr:rowOff>28575</xdr:rowOff>
        </xdr:from>
        <xdr:to>
          <xdr:col>6</xdr:col>
          <xdr:colOff>1514475</xdr:colOff>
          <xdr:row>12</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28575</xdr:rowOff>
        </xdr:from>
        <xdr:to>
          <xdr:col>6</xdr:col>
          <xdr:colOff>1661948</xdr:colOff>
          <xdr:row>13</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962025</xdr:colOff>
          <xdr:row>14</xdr:row>
          <xdr:rowOff>28575</xdr:rowOff>
        </xdr:from>
        <xdr:to>
          <xdr:col>6</xdr:col>
          <xdr:colOff>1514475</xdr:colOff>
          <xdr:row>14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962025</xdr:colOff>
          <xdr:row>15</xdr:row>
          <xdr:rowOff>28575</xdr:rowOff>
        </xdr:from>
        <xdr:to>
          <xdr:col>6</xdr:col>
          <xdr:colOff>1514475</xdr:colOff>
          <xdr:row>15</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B53E-17BD-4AE0-83F3-F1B8DA920A25}">
  <sheetPr codeName="Sheet1"/>
  <dimension ref="A1:J49"/>
  <sheetViews>
    <sheetView tabSelected="1" topLeftCell="A41" zoomScale="145" zoomScaleNormal="145" workbookViewId="0">
      <selection activeCell="D26" sqref="D26:E26"/>
    </sheetView>
  </sheetViews>
  <sheetFormatPr defaultRowHeight="14.25" x14ac:dyDescent="0.45"/>
  <cols>
    <col min="1" max="1" width="12.265625" customWidth="1"/>
    <col min="2" max="2" width="13.3984375" bestFit="1" customWidth="1"/>
    <col min="3" max="3" width="13.3984375" customWidth="1"/>
    <col min="4" max="4" width="12.3984375" customWidth="1"/>
    <col min="5" max="5" width="10.3984375" customWidth="1"/>
    <col min="6" max="6" width="14.73046875" customWidth="1"/>
    <col min="7" max="7" width="23.265625" style="5" customWidth="1"/>
    <col min="8" max="8" width="37.73046875" customWidth="1"/>
    <col min="9" max="9" width="16.3984375" customWidth="1"/>
    <col min="10" max="10" width="20.3984375" customWidth="1"/>
  </cols>
  <sheetData>
    <row r="1" spans="1:7" ht="18" x14ac:dyDescent="0.55000000000000004">
      <c r="E1" s="60" t="s">
        <v>14</v>
      </c>
      <c r="F1" s="60"/>
      <c r="G1" s="60"/>
    </row>
    <row r="2" spans="1:7" x14ac:dyDescent="0.45">
      <c r="E2" s="59" t="s">
        <v>15</v>
      </c>
      <c r="F2" s="59"/>
      <c r="G2" s="59"/>
    </row>
    <row r="3" spans="1:7" x14ac:dyDescent="0.45">
      <c r="E3" s="59" t="s">
        <v>16</v>
      </c>
      <c r="F3" s="59"/>
      <c r="G3" s="59"/>
    </row>
    <row r="4" spans="1:7" ht="9.4" customHeight="1" x14ac:dyDescent="0.45">
      <c r="E4" s="16"/>
      <c r="F4" s="16"/>
      <c r="G4" s="16"/>
    </row>
    <row r="5" spans="1:7" ht="28.5" x14ac:dyDescent="0.85">
      <c r="A5" s="64" t="s">
        <v>29</v>
      </c>
      <c r="B5" s="64"/>
      <c r="C5" s="64"/>
      <c r="D5" s="64"/>
      <c r="E5" s="64"/>
      <c r="F5" s="64"/>
      <c r="G5" s="64"/>
    </row>
    <row r="6" spans="1:7" ht="19.899999999999999" customHeight="1" x14ac:dyDescent="0.45">
      <c r="A6" s="63" t="s">
        <v>30</v>
      </c>
      <c r="B6" s="63"/>
      <c r="C6" s="63"/>
      <c r="D6" s="63"/>
      <c r="E6" s="63"/>
      <c r="F6" s="63"/>
      <c r="G6" s="63"/>
    </row>
    <row r="7" spans="1:7" x14ac:dyDescent="0.45">
      <c r="A7" s="65" t="s">
        <v>24</v>
      </c>
      <c r="B7" s="65"/>
      <c r="C7" s="65"/>
      <c r="D7" s="65"/>
      <c r="E7" s="65"/>
      <c r="F7" s="65"/>
      <c r="G7" s="65"/>
    </row>
    <row r="8" spans="1:7" ht="11.65" customHeight="1" x14ac:dyDescent="0.45">
      <c r="A8" s="66" t="s">
        <v>27</v>
      </c>
      <c r="B8" s="66"/>
      <c r="C8" s="66"/>
      <c r="D8" s="66"/>
      <c r="E8" s="66"/>
      <c r="F8" s="66"/>
      <c r="G8" s="66"/>
    </row>
    <row r="9" spans="1:7" x14ac:dyDescent="0.45">
      <c r="A9" s="27" t="s">
        <v>13</v>
      </c>
      <c r="B9" s="61"/>
      <c r="C9" s="61"/>
      <c r="D9" s="61"/>
      <c r="E9" s="61"/>
      <c r="F9" s="61"/>
      <c r="G9" s="62"/>
    </row>
    <row r="10" spans="1:7" x14ac:dyDescent="0.45">
      <c r="A10" s="28" t="s">
        <v>12</v>
      </c>
      <c r="B10" s="47"/>
      <c r="C10" s="47"/>
      <c r="D10" s="47"/>
      <c r="E10" s="7" t="s">
        <v>23</v>
      </c>
      <c r="F10" s="47"/>
      <c r="G10" s="48"/>
    </row>
    <row r="11" spans="1:7" x14ac:dyDescent="0.45">
      <c r="A11" s="28" t="s">
        <v>7</v>
      </c>
      <c r="B11" s="47"/>
      <c r="C11" s="47"/>
      <c r="D11" s="47"/>
      <c r="E11" s="47"/>
      <c r="F11" s="47"/>
      <c r="G11" s="48"/>
    </row>
    <row r="12" spans="1:7" x14ac:dyDescent="0.45">
      <c r="A12" s="28" t="s">
        <v>8</v>
      </c>
      <c r="B12" s="38"/>
      <c r="C12" s="7" t="s">
        <v>17</v>
      </c>
      <c r="D12" s="55"/>
      <c r="E12" s="56"/>
      <c r="F12" s="7" t="s">
        <v>26</v>
      </c>
      <c r="G12" s="29"/>
    </row>
    <row r="13" spans="1:7" s="41" customFormat="1" ht="23.45" customHeight="1" x14ac:dyDescent="0.45">
      <c r="A13" s="57" t="s">
        <v>39</v>
      </c>
      <c r="B13" s="58"/>
      <c r="C13" s="58"/>
      <c r="D13" s="58"/>
      <c r="E13" s="58"/>
      <c r="F13" s="58"/>
      <c r="G13" s="40" t="b">
        <v>1</v>
      </c>
    </row>
    <row r="14" spans="1:7" ht="23.45" customHeight="1" x14ac:dyDescent="0.45">
      <c r="A14" s="57" t="s">
        <v>36</v>
      </c>
      <c r="B14" s="58"/>
      <c r="C14" s="58"/>
      <c r="D14" s="58"/>
      <c r="E14" s="58"/>
      <c r="F14" s="58"/>
      <c r="G14" s="29" t="b">
        <v>0</v>
      </c>
    </row>
    <row r="15" spans="1:7" ht="23.45" customHeight="1" x14ac:dyDescent="0.45">
      <c r="A15" s="57" t="s">
        <v>37</v>
      </c>
      <c r="B15" s="58"/>
      <c r="C15" s="58"/>
      <c r="D15" s="58"/>
      <c r="E15" s="58"/>
      <c r="F15" s="58"/>
      <c r="G15" s="29" t="b">
        <v>0</v>
      </c>
    </row>
    <row r="16" spans="1:7" ht="23.45" customHeight="1" x14ac:dyDescent="0.45">
      <c r="A16" s="57" t="s">
        <v>38</v>
      </c>
      <c r="B16" s="58"/>
      <c r="C16" s="58"/>
      <c r="D16" s="58"/>
      <c r="E16" s="58"/>
      <c r="F16" s="58"/>
      <c r="G16" s="29" t="b">
        <v>0</v>
      </c>
    </row>
    <row r="17" spans="1:10" s="23" customFormat="1" x14ac:dyDescent="0.45">
      <c r="A17" s="7"/>
      <c r="B17" s="20"/>
      <c r="C17" s="7"/>
      <c r="D17" s="21"/>
      <c r="E17" s="22"/>
      <c r="F17" s="7"/>
      <c r="G17" s="26"/>
    </row>
    <row r="18" spans="1:10" x14ac:dyDescent="0.45">
      <c r="A18" s="49" t="s">
        <v>0</v>
      </c>
      <c r="B18" s="50"/>
      <c r="C18" s="50"/>
      <c r="D18" s="50"/>
      <c r="E18" s="50"/>
      <c r="F18" s="51"/>
      <c r="G18" s="24" t="s">
        <v>1</v>
      </c>
    </row>
    <row r="19" spans="1:10" ht="14.65" thickBot="1" x14ac:dyDescent="0.5">
      <c r="A19" s="52"/>
      <c r="B19" s="53"/>
      <c r="C19" s="53"/>
      <c r="D19" s="53"/>
      <c r="E19" s="53"/>
      <c r="F19" s="54"/>
      <c r="G19" s="32"/>
    </row>
    <row r="20" spans="1:10" ht="19.5" customHeight="1" thickBot="1" x14ac:dyDescent="0.5">
      <c r="A20" s="42" t="s">
        <v>31</v>
      </c>
      <c r="B20" s="43"/>
      <c r="C20" s="43"/>
      <c r="D20" s="43"/>
      <c r="E20" s="43"/>
      <c r="F20" s="43"/>
      <c r="G20" s="44"/>
    </row>
    <row r="21" spans="1:10" ht="29.65" customHeight="1" thickBot="1" x14ac:dyDescent="0.5">
      <c r="A21" s="45" t="s">
        <v>32</v>
      </c>
      <c r="B21" s="46"/>
      <c r="C21" s="46"/>
      <c r="D21" s="46"/>
      <c r="E21" s="35">
        <v>300</v>
      </c>
      <c r="F21" s="34" t="s">
        <v>3</v>
      </c>
      <c r="G21" s="19">
        <f>IF(AND(FirstTimeMember,Sales&lt;C26),E21,0)</f>
        <v>300</v>
      </c>
      <c r="H21" s="39"/>
    </row>
    <row r="22" spans="1:10" x14ac:dyDescent="0.45">
      <c r="A22" s="97" t="s">
        <v>33</v>
      </c>
      <c r="B22" s="90"/>
      <c r="C22" s="90"/>
      <c r="D22" s="90"/>
      <c r="E22" s="90"/>
      <c r="F22" s="98"/>
      <c r="G22" s="92"/>
    </row>
    <row r="23" spans="1:10" ht="29.65" customHeight="1" thickBot="1" x14ac:dyDescent="0.5">
      <c r="A23" s="99" t="s">
        <v>40</v>
      </c>
      <c r="B23" s="100"/>
      <c r="C23" s="100"/>
      <c r="D23" s="100"/>
      <c r="E23" s="100"/>
      <c r="F23" s="101"/>
      <c r="G23" s="92"/>
    </row>
    <row r="24" spans="1:10" ht="15" customHeight="1" thickTop="1" x14ac:dyDescent="0.45">
      <c r="A24" s="104" t="s">
        <v>21</v>
      </c>
      <c r="B24" s="106" t="s">
        <v>9</v>
      </c>
      <c r="C24" s="107"/>
      <c r="D24" s="106" t="s">
        <v>22</v>
      </c>
      <c r="E24" s="107"/>
      <c r="F24" s="2"/>
      <c r="G24" s="95" t="s">
        <v>11</v>
      </c>
    </row>
    <row r="25" spans="1:10" ht="10.15" customHeight="1" thickBot="1" x14ac:dyDescent="0.5">
      <c r="A25" s="105"/>
      <c r="B25" s="108"/>
      <c r="C25" s="109"/>
      <c r="D25" s="108"/>
      <c r="E25" s="109"/>
      <c r="F25" s="1"/>
      <c r="G25" s="96"/>
    </row>
    <row r="26" spans="1:10" ht="18.75" customHeight="1" thickBot="1" x14ac:dyDescent="0.5">
      <c r="A26" s="30" t="s">
        <v>10</v>
      </c>
      <c r="B26" s="31"/>
      <c r="C26" s="13">
        <f>B27</f>
        <v>1927000</v>
      </c>
      <c r="D26" s="70">
        <f>B27*A27/1000</f>
        <v>1264.1120000000001</v>
      </c>
      <c r="E26" s="71"/>
      <c r="F26" s="10"/>
      <c r="G26" s="19">
        <f>IF(ExclusiveNonBovine=TRUE,0,IF(Sales&lt;C26,D26,0))</f>
        <v>1264.1120000000001</v>
      </c>
      <c r="H26" s="39"/>
    </row>
    <row r="27" spans="1:10" ht="14.65" thickBot="1" x14ac:dyDescent="0.5">
      <c r="A27" s="33">
        <v>0.65600000000000003</v>
      </c>
      <c r="B27" s="14">
        <v>1927000</v>
      </c>
      <c r="C27" s="13">
        <f>B28-0.01</f>
        <v>5999999.9900000002</v>
      </c>
      <c r="D27" s="70">
        <f>A27*C27/1000</f>
        <v>3935.9999934400003</v>
      </c>
      <c r="E27" s="71"/>
      <c r="F27" s="9"/>
      <c r="G27" s="19">
        <f>IF(AND(B27&lt;=Sales,Sales&lt;C27),Sales*A27/1000,IF(C27&lt;=Sales,(C27)*A27/1000,0))</f>
        <v>0</v>
      </c>
      <c r="J27" s="6"/>
    </row>
    <row r="28" spans="1:10" ht="14.65" thickBot="1" x14ac:dyDescent="0.5">
      <c r="A28" s="33">
        <v>0.35399999999999998</v>
      </c>
      <c r="B28" s="14">
        <v>6000000</v>
      </c>
      <c r="C28" s="13">
        <f t="shared" ref="C28:C33" si="0">B29-0.01</f>
        <v>15999999.98</v>
      </c>
      <c r="D28" s="70">
        <f>A28*(C28-B28)/1000+D27</f>
        <v>7475.9999863600005</v>
      </c>
      <c r="E28" s="71"/>
      <c r="F28" s="9"/>
      <c r="G28" s="19">
        <f t="shared" ref="G28:G33" si="1">IF(AND(B28&lt;=Sales,Sales&lt;C28),(Sales-B28)*A28/1000,IF(C28&lt;=Sales,(C28-B28)*A28/1000,0))</f>
        <v>0</v>
      </c>
      <c r="J28" s="6"/>
    </row>
    <row r="29" spans="1:10" ht="14.65" thickBot="1" x14ac:dyDescent="0.5">
      <c r="A29" s="33">
        <v>0.255</v>
      </c>
      <c r="B29" s="14">
        <v>15999999.99</v>
      </c>
      <c r="C29" s="13">
        <f t="shared" si="0"/>
        <v>25999999.989999998</v>
      </c>
      <c r="D29" s="70">
        <f t="shared" ref="D29:D33" si="2">A29*(C29-B29)/1000+D28</f>
        <v>10025.999986360001</v>
      </c>
      <c r="E29" s="71"/>
      <c r="F29" s="9"/>
      <c r="G29" s="19">
        <f t="shared" si="1"/>
        <v>0</v>
      </c>
      <c r="J29" s="6"/>
    </row>
    <row r="30" spans="1:10" ht="14.65" thickBot="1" x14ac:dyDescent="0.5">
      <c r="A30" s="33">
        <v>0.17499999999999999</v>
      </c>
      <c r="B30" s="14">
        <v>26000000</v>
      </c>
      <c r="C30" s="13">
        <f t="shared" si="0"/>
        <v>45999999.990000002</v>
      </c>
      <c r="D30" s="70">
        <f t="shared" si="2"/>
        <v>13525.99998461</v>
      </c>
      <c r="E30" s="71"/>
      <c r="F30" s="9"/>
      <c r="G30" s="19">
        <f t="shared" si="1"/>
        <v>0</v>
      </c>
      <c r="J30" s="6"/>
    </row>
    <row r="31" spans="1:10" ht="14.65" thickBot="1" x14ac:dyDescent="0.5">
      <c r="A31" s="33">
        <v>0.14099999999999999</v>
      </c>
      <c r="B31" s="14">
        <v>46000000</v>
      </c>
      <c r="C31" s="13">
        <f t="shared" si="0"/>
        <v>85999999.989999995</v>
      </c>
      <c r="D31" s="70">
        <f t="shared" si="2"/>
        <v>19165.999983199999</v>
      </c>
      <c r="E31" s="71"/>
      <c r="F31" s="9"/>
      <c r="G31" s="19">
        <f t="shared" si="1"/>
        <v>0</v>
      </c>
      <c r="J31" s="6"/>
    </row>
    <row r="32" spans="1:10" ht="14.65" thickBot="1" x14ac:dyDescent="0.5">
      <c r="A32" s="33">
        <v>0.1</v>
      </c>
      <c r="B32" s="14">
        <v>86000000</v>
      </c>
      <c r="C32" s="13">
        <f t="shared" si="0"/>
        <v>165999999.99000001</v>
      </c>
      <c r="D32" s="70">
        <f t="shared" si="2"/>
        <v>27165.999982200003</v>
      </c>
      <c r="E32" s="71"/>
      <c r="F32" s="9"/>
      <c r="G32" s="19">
        <f t="shared" si="1"/>
        <v>0</v>
      </c>
      <c r="J32" s="6"/>
    </row>
    <row r="33" spans="1:10" ht="14.65" thickBot="1" x14ac:dyDescent="0.5">
      <c r="A33" s="33">
        <v>6.2E-2</v>
      </c>
      <c r="B33" s="14">
        <v>166000000</v>
      </c>
      <c r="C33" s="13">
        <f t="shared" si="0"/>
        <v>365999999.99000001</v>
      </c>
      <c r="D33" s="70">
        <f t="shared" si="2"/>
        <v>39565.999981580004</v>
      </c>
      <c r="E33" s="71"/>
      <c r="F33" s="9"/>
      <c r="G33" s="19">
        <f t="shared" si="1"/>
        <v>0</v>
      </c>
      <c r="H33" s="15"/>
      <c r="J33" s="6"/>
    </row>
    <row r="34" spans="1:10" ht="14.65" thickBot="1" x14ac:dyDescent="0.5">
      <c r="A34" s="33">
        <v>5.1999999999999998E-2</v>
      </c>
      <c r="B34" s="14">
        <v>366000000</v>
      </c>
      <c r="C34" s="13"/>
      <c r="D34" s="110"/>
      <c r="E34" s="111"/>
      <c r="F34" s="8"/>
      <c r="G34" s="19">
        <f>IF(B34&lt;=Sales,(Sales-B34)*A34/1000,0)</f>
        <v>0</v>
      </c>
      <c r="J34" s="6"/>
    </row>
    <row r="35" spans="1:10" ht="13.9" customHeight="1" x14ac:dyDescent="0.45">
      <c r="A35" s="75" t="s">
        <v>2</v>
      </c>
      <c r="B35" s="76"/>
      <c r="C35" s="76"/>
      <c r="D35" s="76"/>
      <c r="E35" s="77"/>
      <c r="F35" s="102" t="s">
        <v>20</v>
      </c>
      <c r="G35" s="93">
        <f>IF(PurchaseDFO=FALSE,0.5,1)</f>
        <v>0.5</v>
      </c>
    </row>
    <row r="36" spans="1:10" ht="21.6" customHeight="1" thickBot="1" x14ac:dyDescent="0.5">
      <c r="A36" s="78" t="s">
        <v>25</v>
      </c>
      <c r="B36" s="79"/>
      <c r="C36" s="79"/>
      <c r="D36" s="79"/>
      <c r="E36" s="80"/>
      <c r="F36" s="103"/>
      <c r="G36" s="94"/>
    </row>
    <row r="37" spans="1:10" ht="14.65" thickBot="1" x14ac:dyDescent="0.5">
      <c r="A37" s="85"/>
      <c r="B37" s="86"/>
      <c r="C37" s="86"/>
      <c r="D37" s="86"/>
      <c r="E37" s="87"/>
      <c r="F37" s="17" t="s">
        <v>4</v>
      </c>
      <c r="G37" s="18">
        <f>IF(G13,0,G26+SUM(G27:G34)*G35)</f>
        <v>0</v>
      </c>
    </row>
    <row r="38" spans="1:10" ht="14.65" thickBot="1" x14ac:dyDescent="0.5">
      <c r="A38" s="88" t="s">
        <v>34</v>
      </c>
      <c r="B38" s="89"/>
      <c r="C38" s="89"/>
      <c r="D38" s="89"/>
      <c r="E38" s="89"/>
      <c r="F38" s="90"/>
      <c r="G38" s="91"/>
    </row>
    <row r="39" spans="1:10" ht="38.450000000000003" customHeight="1" thickBot="1" x14ac:dyDescent="0.5">
      <c r="A39" s="72" t="s">
        <v>28</v>
      </c>
      <c r="B39" s="73"/>
      <c r="C39" s="73"/>
      <c r="D39" s="74"/>
      <c r="E39" s="35">
        <v>750</v>
      </c>
      <c r="F39" s="37" t="s">
        <v>35</v>
      </c>
      <c r="G39" s="36">
        <f>IF(AND(FirstTimeMember,Sales&lt;C26),0,IF(NonBovine=TRUE,E39,IF(ExclusiveNonBovine=TRUE,E39,0)))</f>
        <v>0</v>
      </c>
    </row>
    <row r="40" spans="1:10" ht="14.65" thickBot="1" x14ac:dyDescent="0.5">
      <c r="A40" s="3"/>
      <c r="B40" s="81"/>
      <c r="C40" s="81"/>
      <c r="D40" s="81"/>
      <c r="E40" s="82"/>
      <c r="F40" s="4" t="s">
        <v>18</v>
      </c>
      <c r="G40" s="11">
        <f>G21+ G37+G39</f>
        <v>300</v>
      </c>
    </row>
    <row r="41" spans="1:10" ht="14.65" thickBot="1" x14ac:dyDescent="0.5">
      <c r="A41" s="3"/>
      <c r="B41" s="83" t="s">
        <v>5</v>
      </c>
      <c r="C41" s="83"/>
      <c r="D41" s="83"/>
      <c r="E41" s="84"/>
      <c r="F41" s="4" t="s">
        <v>19</v>
      </c>
      <c r="G41" s="12">
        <f>G40*0.13</f>
        <v>39</v>
      </c>
    </row>
    <row r="42" spans="1:10" ht="14.65" thickBot="1" x14ac:dyDescent="0.5">
      <c r="A42" s="67"/>
      <c r="B42" s="68"/>
      <c r="C42" s="68"/>
      <c r="D42" s="68"/>
      <c r="E42" s="69"/>
      <c r="F42" s="4" t="s">
        <v>6</v>
      </c>
      <c r="G42" s="12">
        <f>G40+G41</f>
        <v>339</v>
      </c>
    </row>
    <row r="43" spans="1:10" x14ac:dyDescent="0.45">
      <c r="F43" s="5"/>
      <c r="G43"/>
    </row>
    <row r="44" spans="1:10" x14ac:dyDescent="0.45">
      <c r="A44" s="25"/>
      <c r="C44" s="25"/>
      <c r="E44" s="25"/>
      <c r="G44"/>
    </row>
    <row r="45" spans="1:10" x14ac:dyDescent="0.45">
      <c r="A45" s="25"/>
      <c r="C45" s="25"/>
      <c r="E45" s="25"/>
      <c r="G45"/>
    </row>
    <row r="46" spans="1:10" x14ac:dyDescent="0.45">
      <c r="A46" s="25"/>
      <c r="C46" s="25"/>
      <c r="E46" s="25"/>
      <c r="G46"/>
    </row>
    <row r="47" spans="1:10" x14ac:dyDescent="0.45">
      <c r="A47" s="25"/>
      <c r="C47" s="25"/>
      <c r="E47" s="25"/>
      <c r="G47"/>
    </row>
    <row r="48" spans="1:10" x14ac:dyDescent="0.45">
      <c r="A48" s="25"/>
      <c r="C48" s="25"/>
      <c r="E48" s="25"/>
      <c r="G48"/>
    </row>
    <row r="49" spans="1:7" x14ac:dyDescent="0.45">
      <c r="A49" s="25"/>
      <c r="C49" s="25"/>
      <c r="E49" s="25"/>
      <c r="G49"/>
    </row>
  </sheetData>
  <mergeCells count="46">
    <mergeCell ref="G22:G23"/>
    <mergeCell ref="D26:E26"/>
    <mergeCell ref="G35:G36"/>
    <mergeCell ref="G24:G25"/>
    <mergeCell ref="A22:F22"/>
    <mergeCell ref="A23:F23"/>
    <mergeCell ref="F35:F36"/>
    <mergeCell ref="D27:E27"/>
    <mergeCell ref="A24:A25"/>
    <mergeCell ref="D24:E25"/>
    <mergeCell ref="D29:E29"/>
    <mergeCell ref="D34:E34"/>
    <mergeCell ref="B24:C25"/>
    <mergeCell ref="A42:E42"/>
    <mergeCell ref="D28:E28"/>
    <mergeCell ref="D30:E30"/>
    <mergeCell ref="D31:E31"/>
    <mergeCell ref="D32:E32"/>
    <mergeCell ref="D33:E33"/>
    <mergeCell ref="A39:D39"/>
    <mergeCell ref="A35:E35"/>
    <mergeCell ref="A36:E36"/>
    <mergeCell ref="B40:E40"/>
    <mergeCell ref="B41:E41"/>
    <mergeCell ref="A37:E37"/>
    <mergeCell ref="A38:G38"/>
    <mergeCell ref="E2:G2"/>
    <mergeCell ref="E3:G3"/>
    <mergeCell ref="E1:G1"/>
    <mergeCell ref="B9:G9"/>
    <mergeCell ref="A6:G6"/>
    <mergeCell ref="A5:G5"/>
    <mergeCell ref="A7:G7"/>
    <mergeCell ref="A8:G8"/>
    <mergeCell ref="A20:G20"/>
    <mergeCell ref="A21:D21"/>
    <mergeCell ref="B10:D10"/>
    <mergeCell ref="F10:G10"/>
    <mergeCell ref="B11:G11"/>
    <mergeCell ref="A18:F18"/>
    <mergeCell ref="A19:F19"/>
    <mergeCell ref="D12:E12"/>
    <mergeCell ref="A14:F14"/>
    <mergeCell ref="A15:F15"/>
    <mergeCell ref="A16:F16"/>
    <mergeCell ref="A13:F13"/>
  </mergeCells>
  <pageMargins left="0.23622047244094491" right="0.23622047244094491" top="0.74803149606299213" bottom="0.74803149606299213" header="0.31496062992125984" footer="0.31496062992125984"/>
  <pageSetup orientation="portrait" r:id="rId1"/>
  <headerFooter>
    <oddFooter>&amp;CThank you for your continued support&amp;RMarch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from>
                    <xdr:col>5</xdr:col>
                    <xdr:colOff>962025</xdr:colOff>
                    <xdr:row>12</xdr:row>
                    <xdr:rowOff>28575</xdr:rowOff>
                  </from>
                  <to>
                    <xdr:col>6</xdr:col>
                    <xdr:colOff>1514475</xdr:colOff>
                    <xdr:row>12</xdr:row>
                    <xdr:rowOff>295275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6</xdr:col>
                    <xdr:colOff>19050</xdr:colOff>
                    <xdr:row>13</xdr:row>
                    <xdr:rowOff>28575</xdr:rowOff>
                  </from>
                  <to>
                    <xdr:col>7</xdr:col>
                    <xdr:colOff>0</xdr:colOff>
                    <xdr:row>13</xdr:row>
                    <xdr:rowOff>285750</xdr:rowOff>
                  </to>
                </anchor>
              </controlPr>
            </control>
          </mc:Choice>
        </mc:AlternateContent>
        <mc:AlternateContent xmlns:mc="http://schemas.openxmlformats.org/markup-compatibility/2006">
          <mc:Choice Requires="x14">
            <control shapeId="1033" r:id="rId6" name="Check Box 9">
              <controlPr defaultSize="0" autoFill="0" autoLine="0" autoPict="0" altText="">
                <anchor>
                  <from>
                    <xdr:col>5</xdr:col>
                    <xdr:colOff>962025</xdr:colOff>
                    <xdr:row>14</xdr:row>
                    <xdr:rowOff>28575</xdr:rowOff>
                  </from>
                  <to>
                    <xdr:col>6</xdr:col>
                    <xdr:colOff>1514475</xdr:colOff>
                    <xdr:row>14</xdr:row>
                    <xdr:rowOff>295275</xdr:rowOff>
                  </to>
                </anchor>
              </controlPr>
            </control>
          </mc:Choice>
        </mc:AlternateContent>
        <mc:AlternateContent xmlns:mc="http://schemas.openxmlformats.org/markup-compatibility/2006">
          <mc:Choice Requires="x14">
            <control shapeId="1034" r:id="rId7" name="Check Box 10">
              <controlPr defaultSize="0" autoFill="0" autoLine="0" autoPict="0" altText="">
                <anchor>
                  <from>
                    <xdr:col>5</xdr:col>
                    <xdr:colOff>962025</xdr:colOff>
                    <xdr:row>15</xdr:row>
                    <xdr:rowOff>28575</xdr:rowOff>
                  </from>
                  <to>
                    <xdr:col>6</xdr:col>
                    <xdr:colOff>1514475</xdr:colOff>
                    <xdr:row>15</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B36EE18CB22F4C81A057503BF8D703" ma:contentTypeVersion="12" ma:contentTypeDescription="Create a new document." ma:contentTypeScope="" ma:versionID="8b4e0de88a05d293b3fcd4873c21ad75">
  <xsd:schema xmlns:xsd="http://www.w3.org/2001/XMLSchema" xmlns:xs="http://www.w3.org/2001/XMLSchema" xmlns:p="http://schemas.microsoft.com/office/2006/metadata/properties" xmlns:ns2="a4a49f54-6e24-4cb8-ada4-ae3d759c876d" xmlns:ns3="dbe6437b-c243-4040-92b7-54f73cf4dba5" targetNamespace="http://schemas.microsoft.com/office/2006/metadata/properties" ma:root="true" ma:fieldsID="517ef79cfdca74a93c35c02bea93993e" ns2:_="" ns3:_="">
    <xsd:import namespace="a4a49f54-6e24-4cb8-ada4-ae3d759c876d"/>
    <xsd:import namespace="dbe6437b-c243-4040-92b7-54f73cf4db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a49f54-6e24-4cb8-ada4-ae3d759c87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6437b-c243-4040-92b7-54f73cf4db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2281A-2E1B-4FD8-8047-B6276DA8DA56}">
  <ds:schemaRefs>
    <ds:schemaRef ds:uri="http://schemas.microsoft.com/sharepoint/v3/contenttype/forms"/>
  </ds:schemaRefs>
</ds:datastoreItem>
</file>

<file path=customXml/itemProps2.xml><?xml version="1.0" encoding="utf-8"?>
<ds:datastoreItem xmlns:ds="http://schemas.openxmlformats.org/officeDocument/2006/customXml" ds:itemID="{4FB3643B-4977-4A11-BB40-55DD5286FB3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482C45-609D-45D6-8157-2A32A0F67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a49f54-6e24-4cb8-ada4-ae3d759c876d"/>
    <ds:schemaRef ds:uri="dbe6437b-c243-4040-92b7-54f73cf4d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ODC Membership Form</vt:lpstr>
      <vt:lpstr>ExclusiveNonBovine</vt:lpstr>
      <vt:lpstr>FirstTimeMember</vt:lpstr>
      <vt:lpstr>NonBovine</vt:lpstr>
      <vt:lpstr>PurchaseDFO</vt:lpstr>
      <vt:lpstr>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Caton, Lori</dc:creator>
  <cp:lastModifiedBy>Mary Beth Holmes</cp:lastModifiedBy>
  <cp:lastPrinted>2020-03-27T14:52:10Z</cp:lastPrinted>
  <dcterms:created xsi:type="dcterms:W3CDTF">2020-02-10T14:39:42Z</dcterms:created>
  <dcterms:modified xsi:type="dcterms:W3CDTF">2022-05-02T15:44:40Z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0x01010076B36EE18CB22F4C81A057503BF8D703</vt:lpwstr>
  </property>
</Properties>
</file>