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ontariodairies.sharepoint.com/sites/ODCdocs/Shared Documents/General/Membership/Application Forms/"/>
    </mc:Choice>
  </mc:AlternateContent>
  <xr:revisionPtr revIDLastSave="2" documentId="8_{4CD33BAE-394D-4466-A077-67ABF0110694}" xr6:coauthVersionLast="47" xr6:coauthVersionMax="47" xr10:uidLastSave="{F8CC2A87-87C0-4E4B-8FC2-DC1006A9514D}"/>
  <bookViews>
    <workbookView xWindow="-110" yWindow="-110" windowWidth="19420" windowHeight="11500" xr2:uid="{9F34FED1-D755-44C1-8653-0291E2FCC07D}"/>
  </bookViews>
  <sheets>
    <sheet name="ODC Membership Form" sheetId="2" r:id="rId1"/>
  </sheets>
  <definedNames>
    <definedName name="ExclusiveNonBovine">'ODC Membership Form'!$G$15</definedName>
    <definedName name="FirstTimeMember">'ODC Membership Form'!$G$12</definedName>
    <definedName name="NonBovine">'ODC Membership Form'!$G$14</definedName>
    <definedName name="_xlnm.Print_Area" localSheetId="0">'ODC Membership Form'!$A$1:$G$57</definedName>
    <definedName name="PurchaseDFO">'ODC Membership Form'!$G$13</definedName>
    <definedName name="Sales">'ODC Membership Form'!$G$21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D25" i="2"/>
  <c r="G38" i="2" l="1"/>
  <c r="G20" i="2"/>
  <c r="G33" i="2"/>
  <c r="G34" i="2" s="1"/>
  <c r="C32" i="2"/>
  <c r="G32" i="2" s="1"/>
  <c r="C31" i="2"/>
  <c r="G31" i="2" s="1"/>
  <c r="C30" i="2"/>
  <c r="G30" i="2" s="1"/>
  <c r="C29" i="2"/>
  <c r="G29" i="2" s="1"/>
  <c r="C28" i="2"/>
  <c r="G28" i="2" s="1"/>
  <c r="C27" i="2"/>
  <c r="G27" i="2" s="1"/>
  <c r="C26" i="2"/>
  <c r="G26" i="2" s="1"/>
  <c r="G25" i="2"/>
  <c r="G36" i="2" l="1"/>
  <c r="D26" i="2"/>
  <c r="D27" i="2" s="1"/>
  <c r="D28" i="2" s="1"/>
  <c r="D29" i="2" s="1"/>
  <c r="D30" i="2" s="1"/>
  <c r="D31" i="2" s="1"/>
  <c r="D32" i="2" s="1"/>
  <c r="G39" i="2" l="1"/>
  <c r="G40" i="2" l="1"/>
  <c r="G41" i="2" s="1"/>
</calcChain>
</file>

<file path=xl/sharedStrings.xml><?xml version="1.0" encoding="utf-8"?>
<sst xmlns="http://schemas.openxmlformats.org/spreadsheetml/2006/main" count="40" uniqueCount="40">
  <si>
    <t>ONTARIO DAIRY COUNCIL</t>
  </si>
  <si>
    <t>2121 Argentia Road, Suite 105  Mississauga, ON L5N 2X4</t>
  </si>
  <si>
    <t>905.542.3620 or info@ontariodairies.ca</t>
  </si>
  <si>
    <t>MEMBERSHIP APPLICATION</t>
  </si>
  <si>
    <t>Application is hereby made for membership in Ontario Dairy Council. The applicant agrees to subscribe to the ODC by-law, promote ODC's stated objectives within the industry, and keep their membership fees up-to-date.  Annual fees cover April 1- March 31. Fees are subject change annually.</t>
  </si>
  <si>
    <t xml:space="preserve">PLEASE COMPLETE AND RETURN THIS FORM WITH PAYMENT   </t>
  </si>
  <si>
    <t>All information provided to ODC is treated as strictly confidential</t>
  </si>
  <si>
    <t xml:space="preserve">       Company:</t>
  </si>
  <si>
    <t>Main Contact:</t>
  </si>
  <si>
    <t>Title:</t>
  </si>
  <si>
    <t>Address:</t>
  </si>
  <si>
    <t>Tel:</t>
  </si>
  <si>
    <t>Email:</t>
  </si>
  <si>
    <t>Website:</t>
  </si>
  <si>
    <t>Are you a first time Member?</t>
  </si>
  <si>
    <t>Do you purchase milk from Dairy Farmers of Ontario?</t>
  </si>
  <si>
    <t>Do you manufacture products using non-bovine milk? (sheep, goat, buffalo, etc.)</t>
  </si>
  <si>
    <t>Do you manufacture products ONLY using non-bovine milk?</t>
  </si>
  <si>
    <t>MEMBERSHIP FEES</t>
  </si>
  <si>
    <t>Annual Fee ($)</t>
  </si>
  <si>
    <t>A - All Dairy Product Manufacturers</t>
  </si>
  <si>
    <t>First year introductory offer for dairies operating within first 5 years of business (based on plant licence issuance), with less than 10 employees, and with sales under $1,927,861</t>
  </si>
  <si>
    <t>Sub-Total A</t>
  </si>
  <si>
    <t>Cents/$1,000 Sales</t>
  </si>
  <si>
    <t>Annual Dairy Product Sales</t>
  </si>
  <si>
    <t>Maximum Fee at Upper End</t>
  </si>
  <si>
    <t>Fees</t>
  </si>
  <si>
    <t>Minimum Fee</t>
  </si>
  <si>
    <t>*Only applicable to companies that do NOT purchase milk from DFO</t>
  </si>
  <si>
    <r>
      <t xml:space="preserve">Less Discount*     </t>
    </r>
    <r>
      <rPr>
        <i/>
        <sz val="10"/>
        <color rgb="FF000000"/>
        <rFont val="Arial"/>
        <family val="2"/>
      </rPr>
      <t xml:space="preserve"> </t>
    </r>
    <r>
      <rPr>
        <i/>
        <sz val="8.5"/>
        <color rgb="FF000000"/>
        <rFont val="Arial"/>
        <family val="2"/>
      </rPr>
      <t>(if applicable)</t>
    </r>
  </si>
  <si>
    <t>* Does NOT apply to minimum fee noted above.</t>
  </si>
  <si>
    <t>Sub-Total B</t>
  </si>
  <si>
    <t>C – Dairy Product Manufacturers Processing Non-Bovine Milk</t>
  </si>
  <si>
    <t>Dairy Processors manufacturing  products with non-bovine milk</t>
  </si>
  <si>
    <t>Sub-Total C</t>
  </si>
  <si>
    <t>Total Fees</t>
  </si>
  <si>
    <t>Registration No. 10779 7508 RT</t>
  </si>
  <si>
    <t>13% HST</t>
  </si>
  <si>
    <t>Total</t>
  </si>
  <si>
    <t>Fees are calculated on Total Dollar Sales of all dairy and related products processed (processing does not include activities that are exclusively cutting, wrapping, packing, packaging, or freezing) in Ontario during the previous year according to the schedule below. Enter 2025 Annual Dairy Product Sales in the yellow box to the right.  Examples of sales to be included on reverse.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</si>
</sst>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000;[Red]\-&quot;$&quot;#,##0.00000"/>
    <numFmt numFmtId="165" formatCode="&quot;$&quot;#,##0.00"/>
    <numFmt numFmtId="166" formatCode="&quot;$&quot;#,##0"/>
    <numFmt numFmtId="167" formatCode="_-&quot;$&quot;* #,##0_-;\-&quot;$&quot;* #,##0_-;_-&quot;$&quot;* &quot;-&quot;??_-;_-@_-"/>
    <numFmt numFmtId="168" formatCode="&quot;$&quot;#,##0.000;[Red]\-&quot;$&quot;#,##0.000"/>
  </numFmts>
  <fonts count="33" x14ac:knownFonts="1">
    <font>
      <sz val="11"/>
      <color theme="1"/>
      <name val="Calibri"/>
      <family val="2"/>
      <scheme val="minor"/>
    </font>
    <font>
      <sz val="11"/>
      <color theme="1"/>
      <name val="Calibri"/>
      <family val="2"/>
      <scheme val="minor"/>
    </font>
    <font>
      <b/>
      <sz val="10"/>
      <color theme="1"/>
      <name val="Arial"/>
      <family val="2"/>
    </font>
    <font>
      <b/>
      <sz val="10"/>
      <color rgb="FF000000"/>
      <name val="Arial"/>
      <family val="2"/>
    </font>
    <font>
      <sz val="10"/>
      <color theme="1"/>
      <name val="Arial"/>
      <family val="2"/>
    </font>
    <font>
      <sz val="9.5"/>
      <color theme="1"/>
      <name val="Arial"/>
      <family val="2"/>
    </font>
    <font>
      <b/>
      <sz val="11"/>
      <color theme="1"/>
      <name val="Arial"/>
      <family val="2"/>
    </font>
    <font>
      <i/>
      <sz val="10"/>
      <color rgb="FF000000"/>
      <name val="Arial"/>
      <family val="2"/>
    </font>
    <font>
      <i/>
      <sz val="10"/>
      <color theme="1"/>
      <name val="Arial"/>
      <family val="2"/>
    </font>
    <font>
      <b/>
      <sz val="9"/>
      <color rgb="FF000000"/>
      <name val="Arial"/>
      <family val="2"/>
    </font>
    <font>
      <i/>
      <sz val="8"/>
      <color theme="1"/>
      <name val="Arial"/>
      <family val="2"/>
    </font>
    <font>
      <i/>
      <sz val="9"/>
      <color rgb="FF000000"/>
      <name val="Arial"/>
      <family val="2"/>
    </font>
    <font>
      <i/>
      <sz val="8.5"/>
      <color rgb="FF000000"/>
      <name val="Arial"/>
      <family val="2"/>
    </font>
    <font>
      <i/>
      <sz val="9.5"/>
      <color rgb="FF000000"/>
      <name val="Arial"/>
      <family val="2"/>
    </font>
    <font>
      <i/>
      <sz val="9"/>
      <color theme="1"/>
      <name val="Arial"/>
      <family val="2"/>
    </font>
    <font>
      <sz val="9.5"/>
      <color theme="4" tint="-0.249977111117893"/>
      <name val="Arial"/>
      <family val="2"/>
    </font>
    <font>
      <sz val="10"/>
      <color theme="1"/>
      <name val="Calibri"/>
      <family val="2"/>
      <scheme val="minor"/>
    </font>
    <font>
      <sz val="9"/>
      <color theme="1"/>
      <name val="Calibri"/>
      <family val="2"/>
      <scheme val="minor"/>
    </font>
    <font>
      <b/>
      <sz val="22"/>
      <color rgb="FF0070C0"/>
      <name val="Calibri"/>
      <family val="2"/>
      <scheme val="minor"/>
    </font>
    <font>
      <b/>
      <sz val="14"/>
      <color rgb="FF002060"/>
      <name val="Calibri"/>
      <family val="2"/>
      <scheme val="minor"/>
    </font>
    <font>
      <sz val="8"/>
      <color rgb="FF000000"/>
      <name val="Arial"/>
      <family val="2"/>
    </font>
    <font>
      <i/>
      <sz val="8"/>
      <color rgb="FF000000"/>
      <name val="Arial"/>
      <family val="2"/>
    </font>
    <font>
      <b/>
      <sz val="9.5"/>
      <color rgb="FF000000"/>
      <name val="Arial"/>
      <family val="2"/>
    </font>
    <font>
      <u/>
      <sz val="11"/>
      <color theme="10"/>
      <name val="Calibri"/>
      <family val="2"/>
      <scheme val="minor"/>
    </font>
    <font>
      <u/>
      <sz val="9"/>
      <color theme="10"/>
      <name val="Calibri"/>
      <family val="2"/>
      <scheme val="minor"/>
    </font>
    <font>
      <sz val="8"/>
      <color theme="1"/>
      <name val="Calibri"/>
      <family val="2"/>
      <scheme val="minor"/>
    </font>
    <font>
      <sz val="7"/>
      <color rgb="FF000000"/>
      <name val="Arial"/>
      <family val="2"/>
    </font>
    <font>
      <sz val="11"/>
      <name val="Calibri"/>
      <family val="2"/>
      <scheme val="minor"/>
    </font>
    <font>
      <sz val="10"/>
      <color theme="4" tint="-0.249977111117893"/>
      <name val="Arial"/>
      <family val="2"/>
    </font>
    <font>
      <sz val="12"/>
      <color theme="1"/>
      <name val="Calibri"/>
      <family val="2"/>
      <scheme val="minor"/>
    </font>
    <font>
      <sz val="11"/>
      <color rgb="FFFF0000"/>
      <name val="Calibri"/>
      <family val="2"/>
      <scheme val="minor"/>
    </font>
    <font>
      <b/>
      <sz val="9"/>
      <color rgb="FFFF0000"/>
      <name val="Calibri"/>
      <family val="2"/>
      <scheme val="minor"/>
    </font>
    <font>
      <sz val="8"/>
      <color rgb="FF000000"/>
      <name val="Segoe UI"/>
      <family val="2"/>
    </font>
  </fonts>
  <fills count="5">
    <fill>
      <patternFill patternType="none"/>
    </fill>
    <fill>
      <patternFill patternType="gray125"/>
    </fill>
    <fill>
      <patternFill patternType="solid">
        <fgColor rgb="FFDBE5F1"/>
        <bgColor indexed="64"/>
      </patternFill>
    </fill>
    <fill>
      <patternFill patternType="solid">
        <fgColor rgb="FFF2DBDB"/>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9">
    <xf numFmtId="0" fontId="0" fillId="0" borderId="0" xfId="0"/>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2" xfId="0" applyFont="1" applyBorder="1" applyAlignment="1">
      <alignment vertical="center" wrapText="1"/>
    </xf>
    <xf numFmtId="0" fontId="3" fillId="3" borderId="6" xfId="0" applyFont="1" applyFill="1" applyBorder="1" applyAlignment="1">
      <alignment horizontal="right" vertical="center" wrapText="1"/>
    </xf>
    <xf numFmtId="44" fontId="0" fillId="0" borderId="0" xfId="1" applyFont="1"/>
    <xf numFmtId="164" fontId="0" fillId="0" borderId="0" xfId="0" applyNumberFormat="1"/>
    <xf numFmtId="0" fontId="0" fillId="0" borderId="0" xfId="0" applyAlignment="1">
      <alignment horizontal="right"/>
    </xf>
    <xf numFmtId="166" fontId="5" fillId="0" borderId="6" xfId="0" applyNumberFormat="1" applyFont="1" applyBorder="1" applyAlignment="1">
      <alignment vertical="center" wrapText="1"/>
    </xf>
    <xf numFmtId="166" fontId="5" fillId="0" borderId="3" xfId="1" applyNumberFormat="1" applyFont="1" applyBorder="1" applyAlignment="1">
      <alignment horizontal="center" vertical="center" wrapText="1"/>
    </xf>
    <xf numFmtId="166" fontId="4" fillId="0" borderId="1" xfId="1" applyNumberFormat="1" applyFont="1" applyBorder="1" applyAlignment="1">
      <alignment horizontal="center" vertical="center" wrapText="1"/>
    </xf>
    <xf numFmtId="165" fontId="5" fillId="3" borderId="6" xfId="1" applyNumberFormat="1" applyFont="1" applyFill="1" applyBorder="1" applyAlignment="1">
      <alignment horizontal="right" vertical="center" wrapText="1"/>
    </xf>
    <xf numFmtId="165" fontId="5" fillId="3" borderId="6" xfId="1" applyNumberFormat="1" applyFont="1" applyFill="1" applyBorder="1" applyAlignment="1">
      <alignment vertical="center" wrapText="1"/>
    </xf>
    <xf numFmtId="167" fontId="5" fillId="0" borderId="13" xfId="1" applyNumberFormat="1" applyFont="1" applyBorder="1" applyAlignment="1">
      <alignment vertical="center" wrapText="1"/>
    </xf>
    <xf numFmtId="167" fontId="15" fillId="0" borderId="6" xfId="1" applyNumberFormat="1" applyFont="1" applyBorder="1" applyAlignment="1">
      <alignment vertical="center" wrapText="1"/>
    </xf>
    <xf numFmtId="165" fontId="0" fillId="0" borderId="0" xfId="0" applyNumberFormat="1"/>
    <xf numFmtId="0" fontId="22" fillId="3" borderId="6" xfId="0" applyFont="1" applyFill="1" applyBorder="1" applyAlignment="1">
      <alignment horizontal="right" vertical="center" wrapText="1"/>
    </xf>
    <xf numFmtId="165" fontId="13" fillId="3" borderId="6" xfId="1" applyNumberFormat="1" applyFont="1" applyFill="1" applyBorder="1" applyAlignment="1">
      <alignment horizontal="right" vertical="center" wrapText="1"/>
    </xf>
    <xf numFmtId="165" fontId="5" fillId="3" borderId="1" xfId="1" applyNumberFormat="1" applyFont="1" applyFill="1" applyBorder="1" applyAlignment="1" applyProtection="1">
      <alignment vertical="center" wrapText="1"/>
    </xf>
    <xf numFmtId="0" fontId="24" fillId="0" borderId="0" xfId="3" applyFont="1" applyBorder="1" applyAlignment="1">
      <alignment horizontal="left"/>
    </xf>
    <xf numFmtId="0" fontId="17" fillId="0" borderId="0" xfId="0" applyFont="1" applyAlignment="1">
      <alignment horizontal="left"/>
    </xf>
    <xf numFmtId="44" fontId="3" fillId="3" borderId="21" xfId="1" applyFont="1" applyFill="1" applyBorder="1" applyAlignment="1">
      <alignment horizontal="center" vertical="center" wrapText="1"/>
    </xf>
    <xf numFmtId="0" fontId="26" fillId="0" borderId="0" xfId="0" applyFont="1" applyAlignment="1">
      <alignment vertical="center"/>
    </xf>
    <xf numFmtId="9" fontId="17" fillId="0" borderId="0" xfId="2" applyFont="1" applyBorder="1" applyAlignment="1"/>
    <xf numFmtId="0" fontId="0" fillId="0" borderId="20" xfId="0" applyBorder="1"/>
    <xf numFmtId="0" fontId="0" fillId="0" borderId="25" xfId="0" applyBorder="1" applyAlignment="1">
      <alignment horizontal="right"/>
    </xf>
    <xf numFmtId="0" fontId="17" fillId="4" borderId="22" xfId="0" applyFont="1" applyFill="1" applyBorder="1"/>
    <xf numFmtId="0" fontId="4" fillId="0" borderId="1" xfId="0" applyFont="1" applyBorder="1" applyAlignment="1">
      <alignment horizontal="right" vertical="center" wrapText="1"/>
    </xf>
    <xf numFmtId="0" fontId="14" fillId="0" borderId="1" xfId="0" applyFont="1" applyBorder="1" applyAlignment="1">
      <alignment vertical="center" wrapText="1"/>
    </xf>
    <xf numFmtId="44" fontId="21" fillId="3" borderId="27" xfId="1" applyFont="1" applyFill="1" applyBorder="1" applyAlignment="1">
      <alignment horizontal="center" vertical="center" wrapText="1"/>
    </xf>
    <xf numFmtId="168" fontId="15" fillId="0" borderId="3" xfId="0" applyNumberFormat="1" applyFont="1" applyBorder="1" applyAlignment="1">
      <alignment vertical="center" wrapText="1"/>
    </xf>
    <xf numFmtId="0" fontId="22" fillId="0" borderId="26" xfId="0" applyFont="1" applyBorder="1" applyAlignment="1">
      <alignment horizontal="right" vertical="center" wrapText="1"/>
    </xf>
    <xf numFmtId="44" fontId="28" fillId="0" borderId="15" xfId="1" applyFont="1" applyBorder="1" applyAlignment="1">
      <alignment vertical="center" wrapText="1"/>
    </xf>
    <xf numFmtId="165" fontId="5" fillId="3" borderId="4" xfId="1" applyNumberFormat="1" applyFont="1" applyFill="1" applyBorder="1" applyAlignment="1" applyProtection="1">
      <alignment vertical="center" wrapText="1"/>
    </xf>
    <xf numFmtId="0" fontId="22" fillId="3" borderId="1" xfId="0" applyFont="1" applyFill="1" applyBorder="1" applyAlignment="1">
      <alignment horizontal="right" vertical="center" wrapText="1"/>
    </xf>
    <xf numFmtId="0" fontId="0" fillId="4" borderId="0" xfId="0" applyFill="1"/>
    <xf numFmtId="0" fontId="30" fillId="0" borderId="0" xfId="0" applyFont="1"/>
    <xf numFmtId="0" fontId="17" fillId="0" borderId="22" xfId="0" applyFont="1" applyBorder="1"/>
    <xf numFmtId="0" fontId="16" fillId="0" borderId="0" xfId="0" applyFont="1"/>
    <xf numFmtId="44" fontId="2" fillId="4" borderId="7" xfId="1" applyFont="1" applyFill="1" applyBorder="1" applyAlignment="1">
      <alignment horizontal="center" vertical="center" wrapText="1"/>
    </xf>
    <xf numFmtId="166" fontId="5" fillId="0" borderId="15"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9" fontId="5" fillId="3" borderId="2" xfId="2" applyFont="1" applyFill="1" applyBorder="1" applyAlignment="1" applyProtection="1">
      <alignment vertical="center" wrapText="1"/>
    </xf>
    <xf numFmtId="0" fontId="0" fillId="0" borderId="3" xfId="0" applyBorder="1" applyAlignment="1">
      <alignment vertical="center" wrapText="1"/>
    </xf>
    <xf numFmtId="44" fontId="2" fillId="2" borderId="14" xfId="1" applyFont="1" applyFill="1" applyBorder="1" applyAlignment="1">
      <alignment horizontal="center" vertical="center" wrapText="1"/>
    </xf>
    <xf numFmtId="44" fontId="2" fillId="2" borderId="7" xfId="1" applyFont="1" applyFill="1" applyBorder="1" applyAlignment="1">
      <alignment horizontal="center" vertical="center" wrapText="1"/>
    </xf>
    <xf numFmtId="0" fontId="3" fillId="2" borderId="11" xfId="0" applyFont="1" applyFill="1" applyBorder="1" applyAlignment="1">
      <alignment vertical="center" wrapText="1"/>
    </xf>
    <xf numFmtId="0" fontId="3" fillId="2" borderId="0" xfId="0" applyFont="1" applyFill="1" applyAlignment="1">
      <alignment vertical="center" wrapText="1"/>
    </xf>
    <xf numFmtId="0" fontId="3" fillId="2" borderId="8" xfId="0" applyFont="1" applyFill="1" applyBorder="1" applyAlignment="1">
      <alignment vertical="center" wrapText="1"/>
    </xf>
    <xf numFmtId="0" fontId="20" fillId="2" borderId="12" xfId="0" applyFont="1" applyFill="1" applyBorder="1" applyAlignment="1">
      <alignment vertical="center" wrapText="1"/>
    </xf>
    <xf numFmtId="0" fontId="20" fillId="2" borderId="13" xfId="0" applyFont="1" applyFill="1" applyBorder="1" applyAlignment="1">
      <alignment vertical="center" wrapText="1"/>
    </xf>
    <xf numFmtId="0" fontId="20" fillId="2" borderId="6" xfId="0" applyFont="1" applyFill="1" applyBorder="1" applyAlignment="1">
      <alignment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4" fillId="0" borderId="15" xfId="0" applyFont="1" applyBorder="1" applyAlignment="1">
      <alignment horizontal="right" vertical="center" wrapText="1"/>
    </xf>
    <xf numFmtId="0" fontId="4" fillId="0" borderId="16" xfId="0" applyFont="1" applyBorder="1" applyAlignment="1">
      <alignment horizontal="right" vertical="center" wrapText="1"/>
    </xf>
    <xf numFmtId="0" fontId="4" fillId="0" borderId="4" xfId="0" applyFont="1" applyBorder="1" applyAlignment="1">
      <alignment horizontal="righ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4" xfId="0" applyFont="1" applyBorder="1" applyAlignment="1">
      <alignment horizontal="left" vertical="center" wrapText="1"/>
    </xf>
    <xf numFmtId="0" fontId="10" fillId="0" borderId="9" xfId="0" applyFont="1" applyBorder="1" applyAlignment="1">
      <alignment horizontal="right" vertical="center" wrapText="1"/>
    </xf>
    <xf numFmtId="0" fontId="10" fillId="0" borderId="10" xfId="0" applyFont="1" applyBorder="1" applyAlignment="1">
      <alignment horizontal="right" vertical="center" wrapText="1"/>
    </xf>
    <xf numFmtId="0" fontId="10" fillId="0" borderId="5"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6" xfId="0" applyFont="1" applyBorder="1" applyAlignment="1">
      <alignment horizontal="right" vertical="center" wrapText="1"/>
    </xf>
    <xf numFmtId="0" fontId="8" fillId="0" borderId="13" xfId="0" applyFont="1" applyBorder="1" applyAlignment="1">
      <alignment horizontal="right" vertical="center" wrapText="1"/>
    </xf>
    <xf numFmtId="0" fontId="8" fillId="0" borderId="6" xfId="0" applyFont="1" applyBorder="1" applyAlignment="1">
      <alignment horizontal="right" vertical="center" wrapText="1"/>
    </xf>
    <xf numFmtId="0" fontId="8" fillId="0" borderId="16" xfId="0" applyFont="1" applyBorder="1" applyAlignment="1">
      <alignment horizontal="right" vertical="center" wrapText="1"/>
    </xf>
    <xf numFmtId="0" fontId="8" fillId="0" borderId="4" xfId="0" applyFont="1" applyBorder="1" applyAlignment="1">
      <alignment horizontal="righ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6" xfId="0" applyFont="1" applyFill="1" applyBorder="1" applyAlignment="1">
      <alignment vertical="center" wrapText="1"/>
    </xf>
    <xf numFmtId="0" fontId="16" fillId="0" borderId="0" xfId="0" applyFont="1" applyAlignment="1">
      <alignment horizontal="right"/>
    </xf>
    <xf numFmtId="0" fontId="19" fillId="0" borderId="0" xfId="0" applyFont="1" applyAlignment="1">
      <alignment horizontal="right"/>
    </xf>
    <xf numFmtId="0" fontId="27" fillId="4" borderId="23" xfId="0" applyFont="1" applyFill="1" applyBorder="1" applyAlignment="1">
      <alignment horizontal="center"/>
    </xf>
    <xf numFmtId="0" fontId="27" fillId="4" borderId="24" xfId="0" applyFont="1" applyFill="1" applyBorder="1" applyAlignment="1">
      <alignment horizontal="center"/>
    </xf>
    <xf numFmtId="0" fontId="25" fillId="0" borderId="0" xfId="0" applyFont="1" applyAlignment="1">
      <alignment horizontal="left" vertical="center" wrapText="1"/>
    </xf>
    <xf numFmtId="0" fontId="18" fillId="0" borderId="0" xfId="0" applyFont="1" applyAlignment="1">
      <alignment horizontal="left"/>
    </xf>
    <xf numFmtId="0" fontId="31" fillId="0" borderId="0" xfId="0" applyFont="1" applyAlignment="1">
      <alignment horizontal="left"/>
    </xf>
    <xf numFmtId="0" fontId="25" fillId="0" borderId="0" xfId="0" applyFont="1" applyAlignment="1">
      <alignment horizontal="left"/>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0" fillId="4" borderId="17" xfId="0" applyFill="1" applyBorder="1" applyAlignment="1">
      <alignment horizontal="center"/>
    </xf>
    <xf numFmtId="0" fontId="0" fillId="4" borderId="22" xfId="0" applyFill="1" applyBorder="1" applyAlignment="1">
      <alignment horizontal="center"/>
    </xf>
    <xf numFmtId="0" fontId="6" fillId="3" borderId="20" xfId="0" applyFont="1" applyFill="1" applyBorder="1" applyAlignment="1">
      <alignment vertical="center" wrapText="1"/>
    </xf>
    <xf numFmtId="0" fontId="6" fillId="3" borderId="18" xfId="0" applyFont="1" applyFill="1" applyBorder="1" applyAlignment="1">
      <alignment vertical="center" wrapText="1"/>
    </xf>
    <xf numFmtId="0" fontId="6" fillId="3" borderId="19" xfId="0" applyFont="1" applyFill="1" applyBorder="1" applyAlignment="1">
      <alignment vertical="center" wrapText="1"/>
    </xf>
    <xf numFmtId="0" fontId="20" fillId="3" borderId="25" xfId="0" applyFont="1" applyFill="1" applyBorder="1" applyAlignment="1">
      <alignment vertical="center" wrapText="1"/>
    </xf>
    <xf numFmtId="0" fontId="20" fillId="3" borderId="0" xfId="0" applyFont="1" applyFill="1" applyAlignment="1">
      <alignment vertical="center" wrapText="1"/>
    </xf>
    <xf numFmtId="0" fontId="20" fillId="3" borderId="8" xfId="0" applyFont="1" applyFill="1" applyBorder="1" applyAlignment="1">
      <alignment vertical="center" wrapText="1"/>
    </xf>
    <xf numFmtId="0" fontId="24" fillId="4" borderId="0" xfId="3" applyFont="1" applyFill="1" applyBorder="1" applyAlignment="1">
      <alignment horizontal="left"/>
    </xf>
    <xf numFmtId="0" fontId="17" fillId="4" borderId="0" xfId="0" applyFont="1" applyFill="1" applyAlignment="1">
      <alignment horizontal="left"/>
    </xf>
    <xf numFmtId="0" fontId="29" fillId="4" borderId="0" xfId="0" applyFont="1" applyFill="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noThreeD="1"/>
</file>

<file path=xl/ctrlProps/ctrlProp2.xml><?xml version="1.0" encoding="utf-8"?>
<formControlPr xmlns="http://schemas.microsoft.com/office/spreadsheetml/2009/9/main" objectType="CheckBox" fmlaLink="$G$13" lockText="1" noThreeD="1"/>
</file>

<file path=xl/ctrlProps/ctrlProp3.xml><?xml version="1.0" encoding="utf-8"?>
<formControlPr xmlns="http://schemas.microsoft.com/office/spreadsheetml/2009/9/main" objectType="CheckBox" fmlaLink="$G$14" noThreeD="1"/>
</file>

<file path=xl/ctrlProps/ctrlProp4.xml><?xml version="1.0" encoding="utf-8"?>
<formControlPr xmlns="http://schemas.microsoft.com/office/spreadsheetml/2009/9/main" objectType="CheckBox" fmlaLink="$G$15"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244592</xdr:colOff>
      <xdr:row>0</xdr:row>
      <xdr:rowOff>0</xdr:rowOff>
    </xdr:from>
    <xdr:to>
      <xdr:col>1</xdr:col>
      <xdr:colOff>299544</xdr:colOff>
      <xdr:row>2</xdr:row>
      <xdr:rowOff>158094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592" y="0"/>
          <a:ext cx="895780" cy="552232"/>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1028700</xdr:colOff>
          <xdr:row>11</xdr:row>
          <xdr:rowOff>6350</xdr:rowOff>
        </xdr:from>
        <xdr:to>
          <xdr:col>6</xdr:col>
          <xdr:colOff>1606550</xdr:colOff>
          <xdr:row>12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Click Here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1028700</xdr:colOff>
          <xdr:row>12</xdr:row>
          <xdr:rowOff>0</xdr:rowOff>
        </xdr:from>
        <xdr:to>
          <xdr:col>6</xdr:col>
          <xdr:colOff>1612900</xdr:colOff>
          <xdr:row>12</xdr:row>
          <xdr:rowOff>292100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Click Here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1028700</xdr:colOff>
          <xdr:row>13</xdr:row>
          <xdr:rowOff>6350</xdr:rowOff>
        </xdr:from>
        <xdr:to>
          <xdr:col>6</xdr:col>
          <xdr:colOff>1612900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Click Here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1028700</xdr:colOff>
          <xdr:row>13</xdr:row>
          <xdr:rowOff>292100</xdr:rowOff>
        </xdr:from>
        <xdr:to>
          <xdr:col>6</xdr:col>
          <xdr:colOff>1612900</xdr:colOff>
          <xdr:row>14</xdr:row>
          <xdr:rowOff>292100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Click Here</a:t>
              </a:r>
            </a:p>
          </xdr:txBody>
        </xdr:sp>
        <xdr:clientData/>
      </xdr:twoCellAnchor>
    </mc:Choice>
    <mc:Fallback/>
  </mc:AlternateContent>
  <xdr:twoCellAnchor editAs="oneCell">
    <xdr:from>
      <xdr:col>0</xdr:col>
      <xdr:colOff>0</xdr:colOff>
      <xdr:row>46</xdr:row>
      <xdr:rowOff>0</xdr:rowOff>
    </xdr:from>
    <xdr:to>
      <xdr:col>6</xdr:col>
      <xdr:colOff>1364683</xdr:colOff>
      <xdr:row>54</xdr:row>
      <xdr:rowOff>172156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9532883"/>
          <a:ext cx="6625111" cy="16436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B53E-17BD-4AE0-83F3-F1B8DA920A25}">
  <sheetPr codeName="Sheet1"/>
  <dimension ref="A1:J49"/>
  <sheetViews>
    <sheetView tabSelected="1" view="pageLayout" zoomScaleNormal="145" workbookViewId="0">
      <selection activeCell="A20" sqref="A20:D20"/>
    </sheetView>
  </sheetViews>
  <sheetFormatPr defaultRowHeight="14.5" x14ac:dyDescent="0.35"/>
  <cols>
    <col min="1" max="1" width="12.08984375" customWidth="1"/>
    <col min="2" max="2" width="13.453125" bestFit="1" customWidth="1"/>
    <col min="3" max="3" width="13.453125" customWidth="1"/>
    <col min="4" max="4" width="12.453125" customWidth="1"/>
    <col min="5" max="5" width="10.453125" customWidth="1"/>
    <col min="6" max="6" width="14.90625" customWidth="1"/>
    <col min="7" max="7" width="23.08984375" style="5" customWidth="1"/>
    <col min="8" max="8" width="37.90625" customWidth="1"/>
    <col min="9" max="9" width="16.453125" customWidth="1"/>
    <col min="10" max="10" width="20.453125" customWidth="1"/>
  </cols>
  <sheetData>
    <row r="1" spans="1:7" ht="17.399999999999999" customHeight="1" x14ac:dyDescent="0.45">
      <c r="E1" s="85" t="s">
        <v>0</v>
      </c>
      <c r="F1" s="85"/>
      <c r="G1" s="85"/>
    </row>
    <row r="2" spans="1:7" ht="14" customHeight="1" x14ac:dyDescent="0.35">
      <c r="E2" s="84" t="s">
        <v>1</v>
      </c>
      <c r="F2" s="84"/>
      <c r="G2" s="84"/>
    </row>
    <row r="3" spans="1:7" ht="17.399999999999999" customHeight="1" x14ac:dyDescent="0.35">
      <c r="E3" s="84" t="s">
        <v>2</v>
      </c>
      <c r="F3" s="84"/>
      <c r="G3" s="84"/>
    </row>
    <row r="4" spans="1:7" ht="25.4" customHeight="1" x14ac:dyDescent="0.65">
      <c r="A4" s="89" t="s">
        <v>3</v>
      </c>
      <c r="B4" s="89"/>
      <c r="C4" s="89"/>
      <c r="D4" s="89"/>
      <c r="E4" s="89"/>
      <c r="F4" s="89"/>
      <c r="G4" s="89"/>
    </row>
    <row r="5" spans="1:7" ht="20.149999999999999" customHeight="1" x14ac:dyDescent="0.35">
      <c r="A5" s="88" t="s">
        <v>4</v>
      </c>
      <c r="B5" s="88"/>
      <c r="C5" s="88"/>
      <c r="D5" s="88"/>
      <c r="E5" s="88"/>
      <c r="F5" s="88"/>
      <c r="G5" s="88"/>
    </row>
    <row r="6" spans="1:7" s="38" customFormat="1" ht="13" x14ac:dyDescent="0.3">
      <c r="A6" s="90" t="s">
        <v>5</v>
      </c>
      <c r="B6" s="90"/>
      <c r="C6" s="90"/>
      <c r="D6" s="90"/>
      <c r="E6" s="90"/>
      <c r="F6" s="90"/>
      <c r="G6" s="90"/>
    </row>
    <row r="7" spans="1:7" ht="11.9" customHeight="1" x14ac:dyDescent="0.35">
      <c r="A7" s="91" t="s">
        <v>6</v>
      </c>
      <c r="B7" s="91"/>
      <c r="C7" s="91"/>
      <c r="D7" s="91"/>
      <c r="E7" s="91"/>
      <c r="F7" s="91"/>
      <c r="G7" s="91"/>
    </row>
    <row r="8" spans="1:7" x14ac:dyDescent="0.35">
      <c r="A8" s="24" t="s">
        <v>7</v>
      </c>
      <c r="B8" s="86"/>
      <c r="C8" s="86"/>
      <c r="D8" s="86"/>
      <c r="E8" s="86"/>
      <c r="F8" s="86"/>
      <c r="G8" s="87"/>
    </row>
    <row r="9" spans="1:7" x14ac:dyDescent="0.35">
      <c r="A9" s="25" t="s">
        <v>8</v>
      </c>
      <c r="B9" s="98"/>
      <c r="C9" s="98"/>
      <c r="D9" s="98"/>
      <c r="E9" s="7" t="s">
        <v>9</v>
      </c>
      <c r="F9" s="98"/>
      <c r="G9" s="99"/>
    </row>
    <row r="10" spans="1:7" x14ac:dyDescent="0.35">
      <c r="A10" s="25" t="s">
        <v>10</v>
      </c>
      <c r="B10" s="98"/>
      <c r="C10" s="98"/>
      <c r="D10" s="98"/>
      <c r="E10" s="98"/>
      <c r="F10" s="98"/>
      <c r="G10" s="99"/>
    </row>
    <row r="11" spans="1:7" x14ac:dyDescent="0.35">
      <c r="A11" s="25" t="s">
        <v>11</v>
      </c>
      <c r="B11" s="35"/>
      <c r="C11" s="7" t="s">
        <v>12</v>
      </c>
      <c r="D11" s="106"/>
      <c r="E11" s="107"/>
      <c r="F11" s="7" t="s">
        <v>13</v>
      </c>
      <c r="G11" s="26"/>
    </row>
    <row r="12" spans="1:7" ht="23.4" customHeight="1" x14ac:dyDescent="0.35">
      <c r="A12" s="108" t="s">
        <v>14</v>
      </c>
      <c r="B12" s="108"/>
      <c r="C12" s="108"/>
      <c r="D12" s="108"/>
      <c r="E12" s="108"/>
      <c r="F12" s="108"/>
      <c r="G12" s="37" t="b">
        <v>0</v>
      </c>
    </row>
    <row r="13" spans="1:7" ht="23.4" customHeight="1" x14ac:dyDescent="0.35">
      <c r="A13" s="108" t="s">
        <v>15</v>
      </c>
      <c r="B13" s="108"/>
      <c r="C13" s="108"/>
      <c r="D13" s="108"/>
      <c r="E13" s="108"/>
      <c r="F13" s="108"/>
      <c r="G13" s="26" t="b">
        <v>0</v>
      </c>
    </row>
    <row r="14" spans="1:7" ht="23.4" customHeight="1" x14ac:dyDescent="0.35">
      <c r="A14" s="108" t="s">
        <v>16</v>
      </c>
      <c r="B14" s="108"/>
      <c r="C14" s="108"/>
      <c r="D14" s="108"/>
      <c r="E14" s="108"/>
      <c r="F14" s="108"/>
      <c r="G14" s="26" t="b">
        <v>0</v>
      </c>
    </row>
    <row r="15" spans="1:7" ht="23.4" customHeight="1" x14ac:dyDescent="0.35">
      <c r="A15" s="108" t="s">
        <v>17</v>
      </c>
      <c r="B15" s="108"/>
      <c r="C15" s="108"/>
      <c r="D15" s="108"/>
      <c r="E15" s="108"/>
      <c r="F15" s="108"/>
      <c r="G15" s="26" t="b">
        <v>0</v>
      </c>
    </row>
    <row r="16" spans="1:7" x14ac:dyDescent="0.35">
      <c r="A16" s="7"/>
      <c r="C16" s="7"/>
      <c r="D16" s="19"/>
      <c r="E16" s="20"/>
      <c r="F16" s="7"/>
      <c r="G16" s="23"/>
    </row>
    <row r="17" spans="1:10" x14ac:dyDescent="0.35">
      <c r="A17" s="100" t="s">
        <v>18</v>
      </c>
      <c r="B17" s="101"/>
      <c r="C17" s="101"/>
      <c r="D17" s="101"/>
      <c r="E17" s="101"/>
      <c r="F17" s="102"/>
      <c r="G17" s="21" t="s">
        <v>19</v>
      </c>
    </row>
    <row r="18" spans="1:10" ht="2.15" customHeight="1" thickBot="1" x14ac:dyDescent="0.4">
      <c r="A18" s="103"/>
      <c r="B18" s="104"/>
      <c r="C18" s="104"/>
      <c r="D18" s="104"/>
      <c r="E18" s="104"/>
      <c r="F18" s="105"/>
      <c r="G18" s="29"/>
    </row>
    <row r="19" spans="1:10" ht="15" customHeight="1" thickBot="1" x14ac:dyDescent="0.4">
      <c r="A19" s="92" t="s">
        <v>20</v>
      </c>
      <c r="B19" s="93"/>
      <c r="C19" s="93"/>
      <c r="D19" s="93"/>
      <c r="E19" s="93"/>
      <c r="F19" s="93"/>
      <c r="G19" s="94"/>
    </row>
    <row r="20" spans="1:10" ht="29.4" customHeight="1" thickBot="1" x14ac:dyDescent="0.4">
      <c r="A20" s="95" t="s">
        <v>21</v>
      </c>
      <c r="B20" s="96"/>
      <c r="C20" s="96"/>
      <c r="D20" s="97"/>
      <c r="E20" s="32">
        <v>300</v>
      </c>
      <c r="F20" s="31" t="s">
        <v>22</v>
      </c>
      <c r="G20" s="18">
        <f>IF(AND(FirstTimeMember,Sales&lt;C25),E20,0)</f>
        <v>0</v>
      </c>
      <c r="H20" s="36"/>
    </row>
    <row r="21" spans="1:10" ht="13.5" customHeight="1" x14ac:dyDescent="0.35">
      <c r="A21" s="46"/>
      <c r="B21" s="47"/>
      <c r="C21" s="47"/>
      <c r="D21" s="47"/>
      <c r="E21" s="47"/>
      <c r="F21" s="48"/>
      <c r="G21" s="39"/>
    </row>
    <row r="22" spans="1:10" ht="39" customHeight="1" thickBot="1" x14ac:dyDescent="0.4">
      <c r="A22" s="49" t="s">
        <v>39</v>
      </c>
      <c r="B22" s="50"/>
      <c r="C22" s="50"/>
      <c r="D22" s="50"/>
      <c r="E22" s="50"/>
      <c r="F22" s="51"/>
      <c r="G22" s="39"/>
    </row>
    <row r="23" spans="1:10" ht="15" customHeight="1" thickTop="1" x14ac:dyDescent="0.35">
      <c r="A23" s="54" t="s">
        <v>23</v>
      </c>
      <c r="B23" s="56" t="s">
        <v>24</v>
      </c>
      <c r="C23" s="57"/>
      <c r="D23" s="56" t="s">
        <v>25</v>
      </c>
      <c r="E23" s="57"/>
      <c r="F23" s="2"/>
      <c r="G23" s="44" t="s">
        <v>26</v>
      </c>
    </row>
    <row r="24" spans="1:10" ht="10.4" customHeight="1" thickBot="1" x14ac:dyDescent="0.4">
      <c r="A24" s="55"/>
      <c r="B24" s="58"/>
      <c r="C24" s="59"/>
      <c r="D24" s="58"/>
      <c r="E24" s="59"/>
      <c r="F24" s="1"/>
      <c r="G24" s="45"/>
    </row>
    <row r="25" spans="1:10" ht="18.75" customHeight="1" thickBot="1" x14ac:dyDescent="0.4">
      <c r="A25" s="27" t="s">
        <v>27</v>
      </c>
      <c r="B25" s="28"/>
      <c r="C25" s="13">
        <f>B26</f>
        <v>1927861</v>
      </c>
      <c r="D25" s="40">
        <f>B26*A26/1000</f>
        <v>1384.2041979999999</v>
      </c>
      <c r="E25" s="41"/>
      <c r="F25" s="10"/>
      <c r="G25" s="18">
        <f>IF(ExclusiveNonBovine=TRUE,0,IF(Sales&lt;C25,D25,0))</f>
        <v>1384.2041979999999</v>
      </c>
      <c r="H25" s="36"/>
    </row>
    <row r="26" spans="1:10" ht="15" thickBot="1" x14ac:dyDescent="0.4">
      <c r="A26" s="30">
        <v>0.71799999999999997</v>
      </c>
      <c r="B26" s="14">
        <v>1927861</v>
      </c>
      <c r="C26" s="13">
        <f>B27-0.01</f>
        <v>5999999.9900000002</v>
      </c>
      <c r="D26" s="40">
        <f>A26*C26/1000</f>
        <v>4307.9999928200004</v>
      </c>
      <c r="E26" s="41"/>
      <c r="F26" s="9"/>
      <c r="G26" s="18">
        <f>IF(AND(B26&lt;=Sales,Sales&lt;C26),Sales*A26/1000,IF(C26&lt;=Sales,(C26)*A26/1000,0))</f>
        <v>0</v>
      </c>
      <c r="J26" s="6"/>
    </row>
    <row r="27" spans="1:10" ht="15" thickBot="1" x14ac:dyDescent="0.4">
      <c r="A27" s="30">
        <v>0.38700000000000001</v>
      </c>
      <c r="B27" s="14">
        <v>6000000</v>
      </c>
      <c r="C27" s="13">
        <f t="shared" ref="C27:C32" si="0">B28-0.01</f>
        <v>15999999.98</v>
      </c>
      <c r="D27" s="40">
        <f>A27*(C27-B27)/1000+D26</f>
        <v>8177.9999850800004</v>
      </c>
      <c r="E27" s="41"/>
      <c r="F27" s="9"/>
      <c r="G27" s="18">
        <f t="shared" ref="G27:G32" si="1">IF(AND(B27&lt;=Sales,Sales&lt;C27),(Sales-B27)*A27/1000,IF(C27&lt;=Sales,(C27-B27)*A27/1000,0))</f>
        <v>0</v>
      </c>
      <c r="J27" s="6"/>
    </row>
    <row r="28" spans="1:10" ht="15" thickBot="1" x14ac:dyDescent="0.4">
      <c r="A28" s="30">
        <v>0.28000000000000003</v>
      </c>
      <c r="B28" s="14">
        <v>15999999.99</v>
      </c>
      <c r="C28" s="13">
        <f t="shared" si="0"/>
        <v>25999999.989999998</v>
      </c>
      <c r="D28" s="40">
        <f t="shared" ref="D28:D32" si="2">A28*(C28-B28)/1000+D27</f>
        <v>10977.99998508</v>
      </c>
      <c r="E28" s="41"/>
      <c r="F28" s="9"/>
      <c r="G28" s="18">
        <f t="shared" si="1"/>
        <v>0</v>
      </c>
      <c r="J28" s="6"/>
    </row>
    <row r="29" spans="1:10" ht="15" thickBot="1" x14ac:dyDescent="0.4">
      <c r="A29" s="30">
        <v>0.191</v>
      </c>
      <c r="B29" s="14">
        <v>26000000</v>
      </c>
      <c r="C29" s="13">
        <f t="shared" si="0"/>
        <v>45999999.990000002</v>
      </c>
      <c r="D29" s="40">
        <f t="shared" si="2"/>
        <v>14797.999983170001</v>
      </c>
      <c r="E29" s="41"/>
      <c r="F29" s="9"/>
      <c r="G29" s="18">
        <f t="shared" si="1"/>
        <v>0</v>
      </c>
      <c r="J29" s="6"/>
    </row>
    <row r="30" spans="1:10" ht="15" thickBot="1" x14ac:dyDescent="0.4">
      <c r="A30" s="30">
        <v>0.155</v>
      </c>
      <c r="B30" s="14">
        <v>46000000</v>
      </c>
      <c r="C30" s="13">
        <f t="shared" si="0"/>
        <v>85999999.989999995</v>
      </c>
      <c r="D30" s="40">
        <f t="shared" si="2"/>
        <v>20997.99998162</v>
      </c>
      <c r="E30" s="41"/>
      <c r="F30" s="9"/>
      <c r="G30" s="18">
        <f t="shared" si="1"/>
        <v>0</v>
      </c>
      <c r="J30" s="6"/>
    </row>
    <row r="31" spans="1:10" ht="15" thickBot="1" x14ac:dyDescent="0.4">
      <c r="A31" s="30">
        <v>0.11</v>
      </c>
      <c r="B31" s="14">
        <v>86000000</v>
      </c>
      <c r="C31" s="13">
        <f t="shared" si="0"/>
        <v>165999999.99000001</v>
      </c>
      <c r="D31" s="40">
        <f t="shared" si="2"/>
        <v>29797.999980520002</v>
      </c>
      <c r="E31" s="41"/>
      <c r="F31" s="9"/>
      <c r="G31" s="18">
        <f t="shared" si="1"/>
        <v>0</v>
      </c>
      <c r="J31" s="6"/>
    </row>
    <row r="32" spans="1:10" ht="15" thickBot="1" x14ac:dyDescent="0.4">
      <c r="A32" s="30">
        <v>6.8000000000000005E-2</v>
      </c>
      <c r="B32" s="14">
        <v>166000000</v>
      </c>
      <c r="C32" s="13">
        <f t="shared" si="0"/>
        <v>365999999.99000001</v>
      </c>
      <c r="D32" s="40">
        <f t="shared" si="2"/>
        <v>43397.999979840002</v>
      </c>
      <c r="E32" s="41"/>
      <c r="F32" s="9"/>
      <c r="G32" s="18">
        <f t="shared" si="1"/>
        <v>0</v>
      </c>
      <c r="H32" s="15"/>
      <c r="J32" s="6"/>
    </row>
    <row r="33" spans="1:10" ht="15" thickBot="1" x14ac:dyDescent="0.4">
      <c r="A33" s="30">
        <v>5.7000000000000002E-2</v>
      </c>
      <c r="B33" s="14">
        <v>366000000</v>
      </c>
      <c r="C33" s="13"/>
      <c r="D33" s="60"/>
      <c r="E33" s="61"/>
      <c r="F33" s="8"/>
      <c r="G33" s="18">
        <f>IF(B33&lt;=Sales,(Sales-B33)*A33/1000,0)</f>
        <v>0</v>
      </c>
      <c r="J33" s="6"/>
    </row>
    <row r="34" spans="1:10" ht="13.4" customHeight="1" x14ac:dyDescent="0.35">
      <c r="A34" s="68" t="s">
        <v>28</v>
      </c>
      <c r="B34" s="69"/>
      <c r="C34" s="69"/>
      <c r="D34" s="69"/>
      <c r="E34" s="70"/>
      <c r="F34" s="52" t="s">
        <v>29</v>
      </c>
      <c r="G34" s="42">
        <f>IF(PurchaseDFO=FALSE,0.5,1)</f>
        <v>0.5</v>
      </c>
    </row>
    <row r="35" spans="1:10" ht="12.65" customHeight="1" thickBot="1" x14ac:dyDescent="0.4">
      <c r="A35" s="71" t="s">
        <v>30</v>
      </c>
      <c r="B35" s="72"/>
      <c r="C35" s="72"/>
      <c r="D35" s="72"/>
      <c r="E35" s="73"/>
      <c r="F35" s="53"/>
      <c r="G35" s="43"/>
    </row>
    <row r="36" spans="1:10" ht="15" thickBot="1" x14ac:dyDescent="0.4">
      <c r="A36" s="78"/>
      <c r="B36" s="79"/>
      <c r="C36" s="79"/>
      <c r="D36" s="79"/>
      <c r="E36" s="80"/>
      <c r="F36" s="16" t="s">
        <v>31</v>
      </c>
      <c r="G36" s="17">
        <f>IF(G12,0,G25+SUM(G26:G33)*G34)</f>
        <v>1384.2041979999999</v>
      </c>
    </row>
    <row r="37" spans="1:10" ht="15" thickBot="1" x14ac:dyDescent="0.4">
      <c r="A37" s="81" t="s">
        <v>32</v>
      </c>
      <c r="B37" s="82"/>
      <c r="C37" s="82"/>
      <c r="D37" s="82"/>
      <c r="E37" s="82"/>
      <c r="F37" s="47"/>
      <c r="G37" s="83"/>
    </row>
    <row r="38" spans="1:10" ht="19.5" customHeight="1" thickBot="1" x14ac:dyDescent="0.4">
      <c r="A38" s="65" t="s">
        <v>33</v>
      </c>
      <c r="B38" s="66"/>
      <c r="C38" s="66"/>
      <c r="D38" s="67"/>
      <c r="E38" s="32">
        <v>900</v>
      </c>
      <c r="F38" s="34" t="s">
        <v>34</v>
      </c>
      <c r="G38" s="33">
        <f>IF(AND(FirstTimeMember,Sales&lt;C25),0,IF(NonBovine=TRUE,E38,IF(ExclusiveNonBovine=TRUE,E38,0)))</f>
        <v>0</v>
      </c>
    </row>
    <row r="39" spans="1:10" ht="15" thickBot="1" x14ac:dyDescent="0.4">
      <c r="A39" s="3"/>
      <c r="B39" s="74"/>
      <c r="C39" s="74"/>
      <c r="D39" s="74"/>
      <c r="E39" s="75"/>
      <c r="F39" s="4" t="s">
        <v>35</v>
      </c>
      <c r="G39" s="11">
        <f>G20+ G36+G38</f>
        <v>1384.2041979999999</v>
      </c>
    </row>
    <row r="40" spans="1:10" ht="15" thickBot="1" x14ac:dyDescent="0.4">
      <c r="A40" s="3"/>
      <c r="B40" s="76" t="s">
        <v>36</v>
      </c>
      <c r="C40" s="76"/>
      <c r="D40" s="76"/>
      <c r="E40" s="77"/>
      <c r="F40" s="4" t="s">
        <v>37</v>
      </c>
      <c r="G40" s="12">
        <f>G39*0.13</f>
        <v>179.94654574</v>
      </c>
    </row>
    <row r="41" spans="1:10" ht="15" thickBot="1" x14ac:dyDescent="0.4">
      <c r="A41" s="62"/>
      <c r="B41" s="63"/>
      <c r="C41" s="63"/>
      <c r="D41" s="63"/>
      <c r="E41" s="64"/>
      <c r="F41" s="4" t="s">
        <v>38</v>
      </c>
      <c r="G41" s="12">
        <f>G39+G40</f>
        <v>1564.1507437399998</v>
      </c>
    </row>
    <row r="42" spans="1:10" x14ac:dyDescent="0.35">
      <c r="F42" s="5"/>
      <c r="G42"/>
    </row>
    <row r="43" spans="1:10" x14ac:dyDescent="0.35">
      <c r="A43" s="22"/>
      <c r="C43" s="22"/>
      <c r="E43" s="22"/>
      <c r="G43"/>
    </row>
    <row r="44" spans="1:10" x14ac:dyDescent="0.35">
      <c r="A44" s="22"/>
      <c r="C44" s="22"/>
      <c r="E44" s="22"/>
      <c r="G44"/>
    </row>
    <row r="45" spans="1:10" x14ac:dyDescent="0.35">
      <c r="A45" s="22"/>
      <c r="C45" s="22"/>
      <c r="E45" s="22"/>
      <c r="G45"/>
    </row>
    <row r="46" spans="1:10" x14ac:dyDescent="0.35">
      <c r="A46" s="22"/>
      <c r="C46" s="22"/>
      <c r="E46" s="22"/>
      <c r="G46"/>
    </row>
    <row r="47" spans="1:10" x14ac:dyDescent="0.35">
      <c r="A47" s="22"/>
      <c r="C47" s="22"/>
      <c r="E47" s="22"/>
      <c r="G47"/>
    </row>
    <row r="48" spans="1:10" x14ac:dyDescent="0.35">
      <c r="A48" s="22"/>
      <c r="C48" s="22"/>
      <c r="E48" s="22"/>
      <c r="G48"/>
    </row>
    <row r="49" spans="1:7" x14ac:dyDescent="0.35">
      <c r="A49" s="22"/>
      <c r="C49" s="22"/>
      <c r="E49" s="22"/>
      <c r="G49"/>
    </row>
  </sheetData>
  <mergeCells count="46">
    <mergeCell ref="A19:G19"/>
    <mergeCell ref="A20:D20"/>
    <mergeCell ref="B9:D9"/>
    <mergeCell ref="F9:G9"/>
    <mergeCell ref="B10:G10"/>
    <mergeCell ref="A17:F17"/>
    <mergeCell ref="A18:F18"/>
    <mergeCell ref="D11:E11"/>
    <mergeCell ref="A13:F13"/>
    <mergeCell ref="A14:F14"/>
    <mergeCell ref="A15:F15"/>
    <mergeCell ref="A12:F12"/>
    <mergeCell ref="E2:G2"/>
    <mergeCell ref="E3:G3"/>
    <mergeCell ref="E1:G1"/>
    <mergeCell ref="B8:G8"/>
    <mergeCell ref="A5:G5"/>
    <mergeCell ref="A4:G4"/>
    <mergeCell ref="A6:G6"/>
    <mergeCell ref="A7:G7"/>
    <mergeCell ref="A41:E41"/>
    <mergeCell ref="D27:E27"/>
    <mergeCell ref="D29:E29"/>
    <mergeCell ref="D30:E30"/>
    <mergeCell ref="D31:E31"/>
    <mergeCell ref="D32:E32"/>
    <mergeCell ref="A38:D38"/>
    <mergeCell ref="A34:E34"/>
    <mergeCell ref="A35:E35"/>
    <mergeCell ref="B39:E39"/>
    <mergeCell ref="B40:E40"/>
    <mergeCell ref="A36:E36"/>
    <mergeCell ref="A37:G37"/>
    <mergeCell ref="G21:G22"/>
    <mergeCell ref="D25:E25"/>
    <mergeCell ref="G34:G35"/>
    <mergeCell ref="G23:G24"/>
    <mergeCell ref="A21:F21"/>
    <mergeCell ref="A22:F22"/>
    <mergeCell ref="F34:F35"/>
    <mergeCell ref="D26:E26"/>
    <mergeCell ref="A23:A24"/>
    <mergeCell ref="D23:E24"/>
    <mergeCell ref="D28:E28"/>
    <mergeCell ref="D33:E33"/>
    <mergeCell ref="B23:C24"/>
  </mergeCells>
  <pageMargins left="0.23622047244094491" right="0.23622047244094491" top="0.55118110236220474" bottom="0.55118110236220474" header="0.31496062992125984" footer="0.31496062992125984"/>
  <pageSetup orientation="portrait" r:id="rId1"/>
  <headerFooter>
    <oddFooter>&amp;CThank you for your continued support&amp;RApril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
                <anchor moveWithCells="1" sizeWithCells="1">
                  <from>
                    <xdr:col>5</xdr:col>
                    <xdr:colOff>1028700</xdr:colOff>
                    <xdr:row>11</xdr:row>
                    <xdr:rowOff>6350</xdr:rowOff>
                  </from>
                  <to>
                    <xdr:col>6</xdr:col>
                    <xdr:colOff>1606550</xdr:colOff>
                    <xdr:row>12</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sizeWithCells="1">
                  <from>
                    <xdr:col>5</xdr:col>
                    <xdr:colOff>1028700</xdr:colOff>
                    <xdr:row>12</xdr:row>
                    <xdr:rowOff>0</xdr:rowOff>
                  </from>
                  <to>
                    <xdr:col>6</xdr:col>
                    <xdr:colOff>1612900</xdr:colOff>
                    <xdr:row>12</xdr:row>
                    <xdr:rowOff>292100</xdr:rowOff>
                  </to>
                </anchor>
              </controlPr>
            </control>
          </mc:Choice>
        </mc:AlternateContent>
        <mc:AlternateContent xmlns:mc="http://schemas.openxmlformats.org/markup-compatibility/2006">
          <mc:Choice Requires="x14">
            <control shapeId="1033" r:id="rId6" name="Check Box 9">
              <controlPr defaultSize="0" autoFill="0" autoLine="0" autoPict="0" altText="">
                <anchor moveWithCells="1" sizeWithCells="1">
                  <from>
                    <xdr:col>5</xdr:col>
                    <xdr:colOff>1028700</xdr:colOff>
                    <xdr:row>13</xdr:row>
                    <xdr:rowOff>6350</xdr:rowOff>
                  </from>
                  <to>
                    <xdr:col>6</xdr:col>
                    <xdr:colOff>1612900</xdr:colOff>
                    <xdr:row>14</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ltText="">
                <anchor moveWithCells="1" sizeWithCells="1">
                  <from>
                    <xdr:col>5</xdr:col>
                    <xdr:colOff>1028700</xdr:colOff>
                    <xdr:row>13</xdr:row>
                    <xdr:rowOff>292100</xdr:rowOff>
                  </from>
                  <to>
                    <xdr:col>6</xdr:col>
                    <xdr:colOff>1612900</xdr:colOff>
                    <xdr:row>14</xdr:row>
                    <xdr:rowOff>292100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B36EE18CB22F4C81A057503BF8D703" ma:contentTypeVersion="17" ma:contentTypeDescription="Create a new document." ma:contentTypeScope="" ma:versionID="ad302df6c22da79a88bd7355f04b011a">
  <xsd:schema xmlns:xsd="http://www.w3.org/2001/XMLSchema" xmlns:xs="http://www.w3.org/2001/XMLSchema" xmlns:p="http://schemas.microsoft.com/office/2006/metadata/properties" xmlns:ns2="a4a49f54-6e24-4cb8-ada4-ae3d759c876d" xmlns:ns3="dbe6437b-c243-4040-92b7-54f73cf4dba5" targetNamespace="http://schemas.microsoft.com/office/2006/metadata/properties" ma:root="true" ma:fieldsID="14e0ddfb1b2a82259e408741c5c5494d" ns2:_="" ns3:_="">
    <xsd:import namespace="a4a49f54-6e24-4cb8-ada4-ae3d759c876d"/>
    <xsd:import namespace="dbe6437b-c243-4040-92b7-54f73cf4db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49f54-6e24-4cb8-ada4-ae3d759c8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f2cf2e-0c11-465f-a30a-39656e7a8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437b-c243-4040-92b7-54f73cf4db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8fdd31-1fb8-4533-ae5b-006fd78e3553}" ma:internalName="TaxCatchAll" ma:showField="CatchAllData" ma:web="dbe6437b-c243-4040-92b7-54f73cf4db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e6437b-c243-4040-92b7-54f73cf4dba5" xsi:nil="true"/>
    <lcf76f155ced4ddcb4097134ff3c332f xmlns="a4a49f54-6e24-4cb8-ada4-ae3d759c87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A2281A-2E1B-4FD8-8047-B6276DA8DA56}">
  <ds:schemaRefs>
    <ds:schemaRef ds:uri="http://schemas.microsoft.com/sharepoint/v3/contenttype/forms"/>
  </ds:schemaRefs>
</ds:datastoreItem>
</file>

<file path=customXml/itemProps2.xml><?xml version="1.0" encoding="utf-8"?>
<ds:datastoreItem xmlns:ds="http://schemas.openxmlformats.org/officeDocument/2006/customXml" ds:itemID="{B5E34D4E-6E7C-4900-829C-263B839665B1}"/>
</file>

<file path=customXml/itemProps3.xml><?xml version="1.0" encoding="utf-8"?>
<ds:datastoreItem xmlns:ds="http://schemas.openxmlformats.org/officeDocument/2006/customXml" ds:itemID="{4FB3643B-4977-4A11-BB40-55DD5286FB31}">
  <ds:schemaRefs>
    <ds:schemaRef ds:uri="http://schemas.microsoft.com/office/2006/metadata/properties"/>
    <ds:schemaRef ds:uri="http://schemas.microsoft.com/office/infopath/2007/PartnerControls"/>
    <ds:schemaRef ds:uri="dbe6437b-c243-4040-92b7-54f73cf4dba5"/>
    <ds:schemaRef ds:uri="a4a49f54-6e24-4cb8-ada4-ae3d759c87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ODC Membership Form</vt:lpstr>
      <vt:lpstr>ExclusiveNonBovine</vt:lpstr>
      <vt:lpstr>FirstTimeMember</vt:lpstr>
      <vt:lpstr>NonBovine</vt:lpstr>
      <vt:lpstr>'ODC Membership Form'!Print_Area</vt:lpstr>
      <vt:lpstr>PurchaseDFO</vt:lpstr>
      <vt:lpstr>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Caton, Lori</dc:creator>
  <cp:keywords/>
  <dc:description/>
  <cp:lastModifiedBy>Valerie Smith</cp:lastModifiedBy>
  <cp:revision/>
  <dcterms:created xsi:type="dcterms:W3CDTF">2020-02-10T14:39:42Z</dcterms:created>
  <dcterms:modified xsi:type="dcterms:W3CDTF">2026-02-17T19:03:58Z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0x01010076B36EE18CB22F4C81A057503BF8D703</vt:lpwstr>
  </property>
  <property fmtid="{D5CDD505-2E9C-101B-9397-08002B2CF9AE}" pid="3" name="MediaServiceImageTags">
    <vt:lpwstr/>
  </property>
</Properties>
</file>